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rchiv projekce 122022\Archiv projekce\31 - Vymětal\ISŠ Slavkov\Úprava 2025\Zpracování\D.1.4.c MaR\"/>
    </mc:Choice>
  </mc:AlternateContent>
  <xr:revisionPtr revIDLastSave="0" documentId="8_{5B7F7586-DF1C-42B9-8B79-8CC740E4FB6E}" xr6:coauthVersionLast="47" xr6:coauthVersionMax="47" xr10:uidLastSave="{00000000-0000-0000-0000-000000000000}"/>
  <bookViews>
    <workbookView xWindow="-28920" yWindow="-7605" windowWidth="29040" windowHeight="15720" xr2:uid="{35F8908C-62FB-43BC-9DD2-38BD4ACEFA0B}"/>
  </bookViews>
  <sheets>
    <sheet name="Stavba" sheetId="1" r:id="rId1"/>
    <sheet name="VzorPolozky" sheetId="10" state="hidden" r:id="rId2"/>
    <sheet name="Rozpočet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Pol'!$A$1:$U$68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G39" i="1"/>
  <c r="F39" i="1"/>
  <c r="G58" i="12"/>
  <c r="AC58" i="12"/>
  <c r="AD58" i="12"/>
  <c r="O8" i="12"/>
  <c r="F9" i="12"/>
  <c r="G9" i="12"/>
  <c r="G8" i="12" s="1"/>
  <c r="I9" i="12"/>
  <c r="I8" i="12" s="1"/>
  <c r="K9" i="12"/>
  <c r="K8" i="12" s="1"/>
  <c r="M9" i="12"/>
  <c r="O9" i="12"/>
  <c r="Q9" i="12"/>
  <c r="U9" i="12"/>
  <c r="F10" i="12"/>
  <c r="G10" i="12"/>
  <c r="M10" i="12" s="1"/>
  <c r="I10" i="12"/>
  <c r="K10" i="12"/>
  <c r="O10" i="12"/>
  <c r="Q10" i="12"/>
  <c r="Q8" i="12" s="1"/>
  <c r="U10" i="12"/>
  <c r="U8" i="12" s="1"/>
  <c r="F12" i="12"/>
  <c r="G12" i="12" s="1"/>
  <c r="I12" i="12"/>
  <c r="I11" i="12" s="1"/>
  <c r="K12" i="12"/>
  <c r="K11" i="12" s="1"/>
  <c r="O12" i="12"/>
  <c r="O11" i="12" s="1"/>
  <c r="Q12" i="12"/>
  <c r="U12" i="12"/>
  <c r="F13" i="12"/>
  <c r="G13" i="12"/>
  <c r="I13" i="12"/>
  <c r="K13" i="12"/>
  <c r="M13" i="12"/>
  <c r="O13" i="12"/>
  <c r="Q13" i="12"/>
  <c r="U13" i="12"/>
  <c r="U11" i="12" s="1"/>
  <c r="F14" i="12"/>
  <c r="G14" i="12"/>
  <c r="M14" i="12" s="1"/>
  <c r="I14" i="12"/>
  <c r="K14" i="12"/>
  <c r="O14" i="12"/>
  <c r="Q14" i="12"/>
  <c r="Q11" i="12" s="1"/>
  <c r="U14" i="12"/>
  <c r="F15" i="12"/>
  <c r="G15" i="12" s="1"/>
  <c r="M15" i="12" s="1"/>
  <c r="I15" i="12"/>
  <c r="K15" i="12"/>
  <c r="O15" i="12"/>
  <c r="Q15" i="12"/>
  <c r="U15" i="12"/>
  <c r="F16" i="12"/>
  <c r="G16" i="12"/>
  <c r="I16" i="12"/>
  <c r="K16" i="12"/>
  <c r="M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I19" i="12"/>
  <c r="K19" i="12"/>
  <c r="M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/>
  <c r="I22" i="12"/>
  <c r="K22" i="12"/>
  <c r="M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/>
  <c r="I25" i="12"/>
  <c r="K25" i="12"/>
  <c r="M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/>
  <c r="I28" i="12"/>
  <c r="K28" i="12"/>
  <c r="M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/>
  <c r="M32" i="12" s="1"/>
  <c r="I32" i="12"/>
  <c r="K32" i="12"/>
  <c r="O32" i="12"/>
  <c r="Q32" i="12"/>
  <c r="U32" i="12"/>
  <c r="F34" i="12"/>
  <c r="G34" i="12" s="1"/>
  <c r="I34" i="12"/>
  <c r="I33" i="12" s="1"/>
  <c r="K34" i="12"/>
  <c r="K33" i="12" s="1"/>
  <c r="O34" i="12"/>
  <c r="Q34" i="12"/>
  <c r="U34" i="12"/>
  <c r="U33" i="12" s="1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Q33" i="12" s="1"/>
  <c r="U36" i="12"/>
  <c r="F37" i="12"/>
  <c r="G37" i="12" s="1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I42" i="12"/>
  <c r="K42" i="12"/>
  <c r="M42" i="12"/>
  <c r="O42" i="12"/>
  <c r="O33" i="12" s="1"/>
  <c r="Q42" i="12"/>
  <c r="U42" i="12"/>
  <c r="F43" i="12"/>
  <c r="G43" i="12" s="1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I45" i="12"/>
  <c r="K45" i="12"/>
  <c r="M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G48" i="12"/>
  <c r="I48" i="12"/>
  <c r="O48" i="12"/>
  <c r="Q48" i="12"/>
  <c r="U48" i="12"/>
  <c r="F49" i="12"/>
  <c r="G49" i="12"/>
  <c r="I49" i="12"/>
  <c r="K49" i="12"/>
  <c r="K48" i="12" s="1"/>
  <c r="M49" i="12"/>
  <c r="M48" i="12" s="1"/>
  <c r="O49" i="12"/>
  <c r="Q49" i="12"/>
  <c r="U49" i="12"/>
  <c r="F51" i="12"/>
  <c r="G51" i="12"/>
  <c r="M51" i="12" s="1"/>
  <c r="I51" i="12"/>
  <c r="K51" i="12"/>
  <c r="O51" i="12"/>
  <c r="O50" i="12" s="1"/>
  <c r="Q51" i="12"/>
  <c r="Q50" i="12" s="1"/>
  <c r="U51" i="12"/>
  <c r="U50" i="12" s="1"/>
  <c r="F52" i="12"/>
  <c r="G52" i="12" s="1"/>
  <c r="I52" i="12"/>
  <c r="K52" i="12"/>
  <c r="O52" i="12"/>
  <c r="Q52" i="12"/>
  <c r="U52" i="12"/>
  <c r="F53" i="12"/>
  <c r="G53" i="12"/>
  <c r="I53" i="12"/>
  <c r="I50" i="12" s="1"/>
  <c r="K53" i="12"/>
  <c r="K50" i="12" s="1"/>
  <c r="M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/>
  <c r="I56" i="12"/>
  <c r="K56" i="12"/>
  <c r="M56" i="12"/>
  <c r="O56" i="12"/>
  <c r="Q56" i="12"/>
  <c r="U56" i="12"/>
  <c r="I20" i="1"/>
  <c r="I19" i="1"/>
  <c r="I18" i="1"/>
  <c r="I17" i="1"/>
  <c r="I16" i="1"/>
  <c r="AZ44" i="1"/>
  <c r="AZ43" i="1"/>
  <c r="G27" i="1"/>
  <c r="G23" i="1"/>
  <c r="F40" i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55" i="1" l="1"/>
  <c r="G28" i="1"/>
  <c r="G29" i="1"/>
  <c r="M8" i="12"/>
  <c r="M12" i="12"/>
  <c r="M11" i="12" s="1"/>
  <c r="G11" i="12"/>
  <c r="M52" i="12"/>
  <c r="G50" i="12"/>
  <c r="M50" i="12"/>
  <c r="M34" i="12"/>
  <c r="M33" i="12" s="1"/>
  <c r="G33" i="12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347492FE-7C23-4A88-A1CC-E9E00F76E28A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31482AA3-240B-4031-952E-49F33ECF0FD5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F31108C3-79E3-4353-8B12-6F8178977591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5916EAC-32BA-44B3-B8D0-3F0D7737328D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B0C7388D-040A-4894-B56C-96F3FB20486D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40174A8B-71E3-4EDE-BDB2-5F90F7F72B3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<sst xmlns="http://schemas.openxmlformats.org/spreadsheetml/2006/main" count="337" uniqueCount="199">
  <si>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</si>
  <si>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</si>
  <si>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</si>
  <si>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</si>
  <si>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</si>
  <si>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</si>
  <si>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</si>
  <si>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</si>
  <si>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</si>
  <si>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</si>
  <si>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</si>
  <si>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</si>
  <si>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</si>
  <si>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</si>
  <si>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</si>
  <si>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</si>
  <si>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</si>
  <si>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</si>
  <si>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</si>
  <si>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</si>
  <si>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</si>
  <si>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</si>
  <si>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</si>
  <si>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</si>
  <si>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</si>
  <si>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</si>
  <si>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</si>
  <si>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</si>
  <si>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</si>
  <si>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</si>
  <si>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</si>
  <si>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</si>
  <si>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</si>
  <si>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</si>
  <si>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</si>
  <si>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</si>
  <si>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</si>
  <si>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</si>
  <si>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</si>
  <si>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</si>
  <si>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</si>
  <si>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</si>
  <si>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Tyršova 49 Slavkov u Brna</t>
  </si>
  <si>
    <t>Rozpočet:</t>
  </si>
  <si>
    <t>Misto</t>
  </si>
  <si>
    <t>Dostavba učeben SČ Austrlitz Slavkov D.1.4.c MaR</t>
  </si>
  <si>
    <t>Střední škola Slavkov-Austerlitz, příspěvková organizace</t>
  </si>
  <si>
    <t xml:space="preserve">Tyršova 479, 684 01 Slavkov u Brna </t>
  </si>
  <si>
    <t>Ing. Miroslav Kadrnožka</t>
  </si>
  <si>
    <t>Strážnická 12</t>
  </si>
  <si>
    <t>Brno</t>
  </si>
  <si>
    <t>62700</t>
  </si>
  <si>
    <t>46331191</t>
  </si>
  <si>
    <t>Rozpočet</t>
  </si>
  <si>
    <t>Celkem za stavbu</t>
  </si>
  <si>
    <t>CZK</t>
  </si>
  <si>
    <t xml:space="preserve">Popis rozpočtu:  - </t>
  </si>
  <si>
    <t>Všechny materiálové položky sestávají s montáže a dodávky materiálu včetně všecjh komponentů.</t>
  </si>
  <si>
    <t>SK ve standartu 6A.Součástí položek je veškerý montážní a pomocný materiál nutný k jejich funkci. Podlahové krabice jsou součástí silnoproudu.</t>
  </si>
  <si>
    <t>Rekapitulace dílů</t>
  </si>
  <si>
    <t>Typ dílu</t>
  </si>
  <si>
    <t>97</t>
  </si>
  <si>
    <t>Prorážení otvorů</t>
  </si>
  <si>
    <t>M21</t>
  </si>
  <si>
    <t>Elektromontáže</t>
  </si>
  <si>
    <t>M22</t>
  </si>
  <si>
    <t>Montáž sdělovací a zabezp.tech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</si>
  <si>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</si>
  <si>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</si>
  <si>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</si>
  <si>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</si>
  <si>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</si>
  <si>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</si>
  <si>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</si>
  <si>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</si>
  <si>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</si>
  <si>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</si>
  <si>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</si>
  <si>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</si>
  <si>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</si>
  <si>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</si>
  <si>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</si>
  <si>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</si>
  <si>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</si>
  <si>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</si>
  <si>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</si>
  <si>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</si>
  <si>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</si>
  <si>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</si>
  <si>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</si>
  <si>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</si>
  <si>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</si>
  <si>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</si>
  <si>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</si>
  <si>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</si>
  <si>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</si>
  <si>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</si>
  <si>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</si>
  <si>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970031035R00</t>
  </si>
  <si>
    <t>Vrtání jádrové do zdiva cihelného d 35-39 mm</t>
  </si>
  <si>
    <t>m</t>
  </si>
  <si>
    <t>POL1_0</t>
  </si>
  <si>
    <t>970031025R00</t>
  </si>
  <si>
    <t>Vrtání jádrové do zdiva cihelného d 25 mm</t>
  </si>
  <si>
    <t>210020912R00</t>
  </si>
  <si>
    <t>Ucpávka protipožární, průchod stropem, tl. 50 cm</t>
  </si>
  <si>
    <t>m2</t>
  </si>
  <si>
    <t>210020922R00</t>
  </si>
  <si>
    <t>Ucpávka protipožární, průchod stěnou, tl. 30 cm</t>
  </si>
  <si>
    <t>211010002RT2</t>
  </si>
  <si>
    <t>Osazení hmoždinky do cihlového zdiva, HM 8, včetně dodávky hmoždinky</t>
  </si>
  <si>
    <t>kus</t>
  </si>
  <si>
    <t>210010017RT2</t>
  </si>
  <si>
    <t xml:space="preserve">Trubka ohebná bezhalogenová, uložená pevně 16 mm, včetně dodávky trubky 16 </t>
  </si>
  <si>
    <t>210010019RT2</t>
  </si>
  <si>
    <t>Trubka ohebná bezhalogenová, po 25 mm, vč.dodávky</t>
  </si>
  <si>
    <t>210010015RT2</t>
  </si>
  <si>
    <t>Trubka ohebná bezhalogenová, PO 32 mm, včetně dodávky trubky 32</t>
  </si>
  <si>
    <t>210010301RT1</t>
  </si>
  <si>
    <t>Krabice přístrojová KP, bez zapojení, kruhová, včetně dodávky KP 68/2</t>
  </si>
  <si>
    <t>210010322RT1</t>
  </si>
  <si>
    <t>Krabice rozvodná KR 97, se zapojením, kruhová, včetně dodávky KR 97/5 s víčkem</t>
  </si>
  <si>
    <t>210010311RT1</t>
  </si>
  <si>
    <t>Krabice univerzální KU, bez zapojení, kruhová, včetně dodávky KU 68-45/V s víčkem</t>
  </si>
  <si>
    <t>210010323RT1</t>
  </si>
  <si>
    <t>Krabice odbočná KO, se zapojením, čtvercová, včetně dodávky KO 125 E s víčkem</t>
  </si>
  <si>
    <t>210010351RT1</t>
  </si>
  <si>
    <t>Rozvodka krabicová z lis. izol. 6455-11 do 4 mm2, včetně dodávky krabice 6455-11</t>
  </si>
  <si>
    <t>210020302RT1</t>
  </si>
  <si>
    <t>Žlab kabelový s příslušenstvím, 62/50 mm bez víka, včetně dodávky žlabu 62/50</t>
  </si>
  <si>
    <t>210100001R00</t>
  </si>
  <si>
    <t>Ukončení vodičů v rozvaděči + zapojení do 2,5 mm2</t>
  </si>
  <si>
    <t>210010315RT3</t>
  </si>
  <si>
    <t>Krabice odbočná KT 250, bez zapojení - obdélníková, včetně dodávky KT 250 s víčkem</t>
  </si>
  <si>
    <t>210290752R00</t>
  </si>
  <si>
    <t>Montáž ventilátoru nad 1,5 kW</t>
  </si>
  <si>
    <t>210230101RT1</t>
  </si>
  <si>
    <t>Ventil uzavírací on/off vč pohonu 230V, on/off</t>
  </si>
  <si>
    <t>210230101RT6</t>
  </si>
  <si>
    <t>Pohon reg. průtoku 24V, 0-10V, vč dodávky</t>
  </si>
  <si>
    <t>Hlavice termostatická vč pohonu 230V, on/off</t>
  </si>
  <si>
    <t>210860201R00</t>
  </si>
  <si>
    <t>Kabel speciální JYTY s Al 2 x 1 mm volně uložený</t>
  </si>
  <si>
    <t>210860202R00</t>
  </si>
  <si>
    <t>Kabel speciální JYTY s Al 4 x 1 mm volně uložený</t>
  </si>
  <si>
    <t>210860203R00</t>
  </si>
  <si>
    <t>Kabel speciální JYTY s Al 7 x 1 mm volně uložený</t>
  </si>
  <si>
    <t>220261664R00</t>
  </si>
  <si>
    <t>Hrubá výplň drážky</t>
  </si>
  <si>
    <t>220261662R00</t>
  </si>
  <si>
    <t>Zhotovení drážky ve zdi cihlovém</t>
  </si>
  <si>
    <t>220410006RT1</t>
  </si>
  <si>
    <t>Přepěťová ochrana pro SLP</t>
  </si>
  <si>
    <t>222370006RT1</t>
  </si>
  <si>
    <t>Regulátor  wifi modulu, 2xRJ45, 2xRS485, USB, , BACnet, FOX, M-bus, Modbus, Panelvč.dodávky V/V 25</t>
  </si>
  <si>
    <t>222290971Rt2</t>
  </si>
  <si>
    <t>V/V modul 8xAI</t>
  </si>
  <si>
    <t>222290971RT4</t>
  </si>
  <si>
    <t>Analogový AO V/V modul 4xAO</t>
  </si>
  <si>
    <t>222290979RT2</t>
  </si>
  <si>
    <t>Digitální vstupní modul V/V modul 8xDI+4xDO</t>
  </si>
  <si>
    <t>222260466Rt9</t>
  </si>
  <si>
    <t>Rozvaděč RA1 viz výkres, vč dodávky</t>
  </si>
  <si>
    <t>357312024R1</t>
  </si>
  <si>
    <t>Rozvaděč stojanový 19", výška 42U, hloubka 600 mm</t>
  </si>
  <si>
    <t>POL3_0</t>
  </si>
  <si>
    <t>222370025RT5</t>
  </si>
  <si>
    <t>Akumulátor 12V/65Ah, vč dodávky</t>
  </si>
  <si>
    <t>222280102R00</t>
  </si>
  <si>
    <t>JYSTY do 5x2x0.8 mm pod omítkou do drážky</t>
  </si>
  <si>
    <t>222280215R00</t>
  </si>
  <si>
    <t>Kabel UTP kat.6a v trubkách, vč dodávky</t>
  </si>
  <si>
    <t>34531501R</t>
  </si>
  <si>
    <t>Čidlo teplotní +/- 3 °C, vč dodávky</t>
  </si>
  <si>
    <t>220711601R00</t>
  </si>
  <si>
    <t>Programování</t>
  </si>
  <si>
    <t>h</t>
  </si>
  <si>
    <t>650022171RT3</t>
  </si>
  <si>
    <t>Montáž závěsu - 2 závitové tyče a 2 vodor.profily</t>
  </si>
  <si>
    <t>005231010R</t>
  </si>
  <si>
    <t>Revize</t>
  </si>
  <si>
    <t>hod</t>
  </si>
  <si>
    <t>005241010R</t>
  </si>
  <si>
    <t xml:space="preserve">Dokumentace skutečného provedení </t>
  </si>
  <si>
    <t>Soubor</t>
  </si>
  <si>
    <t>005241012R3</t>
  </si>
  <si>
    <t>Dokumentace dílenská, pro vytendrované zařízení</t>
  </si>
  <si>
    <t>005124010R</t>
  </si>
  <si>
    <t>Koordinační činnost-propojení se stábajícím systém</t>
  </si>
  <si>
    <t>005231030R</t>
  </si>
  <si>
    <t xml:space="preserve">Zkušební provoz </t>
  </si>
  <si>
    <t>005231040R</t>
  </si>
  <si>
    <t>Provozní řády</t>
  </si>
  <si>
    <t/>
  </si>
  <si>
    <t>SUM</t>
  </si>
  <si>
    <t>Poznámky uchazeče k zadání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</si>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</sst>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96E2928E-4842-4D13-9582-A39BB5205D8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2C2B0-D88E-479D-B68D-BD8774F7A190}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E19" sqref="E19:F1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1" t="s">
        <v>36</v>
      </c>
      <c r="B1" s="91" t="s">
        <v>198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44</v>
      </c>
      <c r="C3" s="111"/>
      <c r="D3" s="112" t="s">
        <v>42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43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 t="s">
        <v>48</v>
      </c>
      <c r="E11" s="123"/>
      <c r="F11" s="123"/>
      <c r="G11" s="123"/>
      <c r="H11" s="27" t="s">
        <v>33</v>
      </c>
      <c r="I11" s="127" t="s">
        <v>52</v>
      </c>
      <c r="J11" s="11"/>
    </row>
    <row r="12" spans="1:15" ht="15.75" customHeight="1" x14ac:dyDescent="0.25">
      <c r="A12" s="4"/>
      <c r="B12" s="39"/>
      <c r="C12" s="25"/>
      <c r="D12" s="124" t="s">
        <v>49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 t="s">
        <v>51</v>
      </c>
      <c r="D13" s="125" t="s">
        <v>50</v>
      </c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6" t="s">
        <v>23</v>
      </c>
      <c r="B16" s="197" t="s">
        <v>23</v>
      </c>
      <c r="C16" s="56"/>
      <c r="D16" s="57"/>
      <c r="E16" s="80"/>
      <c r="F16" s="81"/>
      <c r="G16" s="80"/>
      <c r="H16" s="81"/>
      <c r="I16" s="80">
        <f>SUMIF(F50:F54,A16,I50:I54)+SUMIF(F50:F54,"PSU",I50:I54)</f>
        <v>0</v>
      </c>
      <c r="J16" s="82"/>
    </row>
    <row r="17" spans="1:10" ht="23.25" customHeight="1" x14ac:dyDescent="0.25">
      <c r="A17" s="196" t="s">
        <v>24</v>
      </c>
      <c r="B17" s="197" t="s">
        <v>24</v>
      </c>
      <c r="C17" s="56"/>
      <c r="D17" s="57"/>
      <c r="E17" s="80"/>
      <c r="F17" s="81"/>
      <c r="G17" s="80"/>
      <c r="H17" s="81"/>
      <c r="I17" s="80">
        <f>SUMIF(F50:F54,A17,I50:I54)</f>
        <v>0</v>
      </c>
      <c r="J17" s="82"/>
    </row>
    <row r="18" spans="1:10" ht="23.25" customHeight="1" x14ac:dyDescent="0.25">
      <c r="A18" s="196" t="s">
        <v>25</v>
      </c>
      <c r="B18" s="197" t="s">
        <v>25</v>
      </c>
      <c r="C18" s="56"/>
      <c r="D18" s="57"/>
      <c r="E18" s="80"/>
      <c r="F18" s="81"/>
      <c r="G18" s="80"/>
      <c r="H18" s="81"/>
      <c r="I18" s="80">
        <f>SUMIF(F50:F54,A18,I50:I54)</f>
        <v>0</v>
      </c>
      <c r="J18" s="82"/>
    </row>
    <row r="19" spans="1:10" ht="23.25" customHeight="1" x14ac:dyDescent="0.25">
      <c r="A19" s="196" t="s">
        <v>69</v>
      </c>
      <c r="B19" s="197" t="s">
        <v>26</v>
      </c>
      <c r="C19" s="56"/>
      <c r="D19" s="57"/>
      <c r="E19" s="80"/>
      <c r="F19" s="81"/>
      <c r="G19" s="80"/>
      <c r="H19" s="81"/>
      <c r="I19" s="80">
        <f>SUMIF(F50:F54,A19,I50:I54)</f>
        <v>0</v>
      </c>
      <c r="J19" s="82"/>
    </row>
    <row r="20" spans="1:10" ht="23.25" customHeight="1" x14ac:dyDescent="0.25">
      <c r="A20" s="196" t="s">
        <v>70</v>
      </c>
      <c r="B20" s="197" t="s">
        <v>27</v>
      </c>
      <c r="C20" s="56"/>
      <c r="D20" s="57"/>
      <c r="E20" s="80"/>
      <c r="F20" s="81"/>
      <c r="G20" s="80"/>
      <c r="H20" s="81"/>
      <c r="I20" s="80">
        <f>SUMIF(F50:F54,A20,I50:I54)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3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3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3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45807</v>
      </c>
      <c r="I32" s="37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52" ht="25.5" hidden="1" customHeight="1" x14ac:dyDescent="0.25">
      <c r="A39" s="130">
        <v>1</v>
      </c>
      <c r="B39" s="136" t="s">
        <v>53</v>
      </c>
      <c r="C39" s="137" t="s">
        <v>45</v>
      </c>
      <c r="D39" s="138"/>
      <c r="E39" s="138"/>
      <c r="F39" s="146">
        <f>'Rozpočet Pol'!AC58</f>
        <v>0</v>
      </c>
      <c r="G39" s="147">
        <f>'Rozpočet Pol'!AD58</f>
        <v>0</v>
      </c>
      <c r="H39" s="148"/>
      <c r="I39" s="149">
        <f>F39+G39+H39</f>
        <v>0</v>
      </c>
      <c r="J39" s="139" t="str">
        <f>IF(_xlfn.SINGLE(CenaCelkemVypocet)=0,"",I39/_xlfn.SINGLE(CenaCelkemVypocet)*100)</f>
        <v/>
      </c>
    </row>
    <row r="40" spans="1:52" ht="25.5" hidden="1" customHeight="1" x14ac:dyDescent="0.25">
      <c r="A40" s="130"/>
      <c r="B40" s="140" t="s">
        <v>54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2" spans="1:52" x14ac:dyDescent="0.25">
      <c r="B42" t="s">
        <v>56</v>
      </c>
    </row>
    <row r="43" spans="1:52" x14ac:dyDescent="0.25">
      <c r="B43" s="163" t="s">
        <v>57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Všechny materiálové položky sestávají s montáže a dodávky materiálu včetně všecjh komponentů.</v>
      </c>
    </row>
    <row r="44" spans="1:52" ht="26.4" x14ac:dyDescent="0.25">
      <c r="B44" s="163" t="s">
        <v>58</v>
      </c>
      <c r="C44" s="163"/>
      <c r="D44" s="163"/>
      <c r="E44" s="163"/>
      <c r="F44" s="163"/>
      <c r="G44" s="163"/>
      <c r="H44" s="163"/>
      <c r="I44" s="163"/>
      <c r="J44" s="163"/>
      <c r="AZ44" s="162" t="str">
        <f>B44</f>
        <v>SK ve standartu 6A.Součástí položek je veškerý montážní a pomocný materiál nutný k jejich funkci. Podlahové krabice jsou součástí silnoproudu.</v>
      </c>
    </row>
    <row r="47" spans="1:52" ht="15.6" x14ac:dyDescent="0.3">
      <c r="B47" s="164" t="s">
        <v>59</v>
      </c>
    </row>
    <row r="49" spans="1:10" ht="25.5" customHeight="1" x14ac:dyDescent="0.25">
      <c r="A49" s="165"/>
      <c r="B49" s="171" t="s">
        <v>16</v>
      </c>
      <c r="C49" s="171" t="s">
        <v>5</v>
      </c>
      <c r="D49" s="172"/>
      <c r="E49" s="172"/>
      <c r="F49" s="175" t="s">
        <v>60</v>
      </c>
      <c r="G49" s="175"/>
      <c r="H49" s="175"/>
      <c r="I49" s="176" t="s">
        <v>28</v>
      </c>
      <c r="J49" s="176"/>
    </row>
    <row r="50" spans="1:10" ht="25.5" customHeight="1" x14ac:dyDescent="0.25">
      <c r="A50" s="166"/>
      <c r="B50" s="177" t="s">
        <v>61</v>
      </c>
      <c r="C50" s="178" t="s">
        <v>62</v>
      </c>
      <c r="D50" s="179"/>
      <c r="E50" s="179"/>
      <c r="F50" s="183" t="s">
        <v>23</v>
      </c>
      <c r="G50" s="184"/>
      <c r="H50" s="184"/>
      <c r="I50" s="185">
        <f>'Rozpočet Pol'!G8</f>
        <v>0</v>
      </c>
      <c r="J50" s="185"/>
    </row>
    <row r="51" spans="1:10" ht="25.5" customHeight="1" x14ac:dyDescent="0.25">
      <c r="A51" s="166"/>
      <c r="B51" s="169" t="s">
        <v>63</v>
      </c>
      <c r="C51" s="168" t="s">
        <v>64</v>
      </c>
      <c r="D51" s="170"/>
      <c r="E51" s="170"/>
      <c r="F51" s="186" t="s">
        <v>25</v>
      </c>
      <c r="G51" s="187"/>
      <c r="H51" s="187"/>
      <c r="I51" s="188">
        <f>'Rozpočet Pol'!G11</f>
        <v>0</v>
      </c>
      <c r="J51" s="188"/>
    </row>
    <row r="52" spans="1:10" ht="25.5" customHeight="1" x14ac:dyDescent="0.25">
      <c r="A52" s="166"/>
      <c r="B52" s="169" t="s">
        <v>65</v>
      </c>
      <c r="C52" s="168" t="s">
        <v>66</v>
      </c>
      <c r="D52" s="170"/>
      <c r="E52" s="170"/>
      <c r="F52" s="186" t="s">
        <v>25</v>
      </c>
      <c r="G52" s="187"/>
      <c r="H52" s="187"/>
      <c r="I52" s="188">
        <f>'Rozpočet Pol'!G33</f>
        <v>0</v>
      </c>
      <c r="J52" s="188"/>
    </row>
    <row r="53" spans="1:10" ht="25.5" customHeight="1" x14ac:dyDescent="0.25">
      <c r="A53" s="166"/>
      <c r="B53" s="169" t="s">
        <v>67</v>
      </c>
      <c r="C53" s="168" t="s">
        <v>68</v>
      </c>
      <c r="D53" s="170"/>
      <c r="E53" s="170"/>
      <c r="F53" s="186" t="s">
        <v>25</v>
      </c>
      <c r="G53" s="187"/>
      <c r="H53" s="187"/>
      <c r="I53" s="188">
        <f>'Rozpočet Pol'!G48</f>
        <v>0</v>
      </c>
      <c r="J53" s="188"/>
    </row>
    <row r="54" spans="1:10" ht="25.5" customHeight="1" x14ac:dyDescent="0.25">
      <c r="A54" s="166"/>
      <c r="B54" s="180" t="s">
        <v>69</v>
      </c>
      <c r="C54" s="181" t="s">
        <v>26</v>
      </c>
      <c r="D54" s="182"/>
      <c r="E54" s="182"/>
      <c r="F54" s="189" t="s">
        <v>69</v>
      </c>
      <c r="G54" s="190"/>
      <c r="H54" s="190"/>
      <c r="I54" s="191">
        <f>'Rozpočet Pol'!G50</f>
        <v>0</v>
      </c>
      <c r="J54" s="191"/>
    </row>
    <row r="55" spans="1:10" ht="25.5" customHeight="1" x14ac:dyDescent="0.25">
      <c r="A55" s="167"/>
      <c r="B55" s="173" t="s">
        <v>1</v>
      </c>
      <c r="C55" s="173"/>
      <c r="D55" s="174"/>
      <c r="E55" s="174"/>
      <c r="F55" s="192"/>
      <c r="G55" s="193"/>
      <c r="H55" s="193"/>
      <c r="I55" s="194">
        <f>SUM(I50:I54)</f>
        <v>0</v>
      </c>
      <c r="J55" s="194"/>
    </row>
    <row r="56" spans="1:10" x14ac:dyDescent="0.25">
      <c r="F56" s="195"/>
      <c r="G56" s="129"/>
      <c r="H56" s="195"/>
      <c r="I56" s="129"/>
      <c r="J56" s="129"/>
    </row>
    <row r="57" spans="1:10" x14ac:dyDescent="0.25">
      <c r="F57" s="195"/>
      <c r="G57" s="129"/>
      <c r="H57" s="195"/>
      <c r="I57" s="129"/>
      <c r="J57" s="129"/>
    </row>
    <row r="58" spans="1:10" x14ac:dyDescent="0.25">
      <c r="F58" s="195"/>
      <c r="G58" s="129"/>
      <c r="H58" s="195"/>
      <c r="I58" s="129"/>
      <c r="J58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53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B44:J44"/>
    <mergeCell ref="I49:J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AD152-8DE3-4120-B88C-6780F4ABBA06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39F2-B238-4FD5-97AF-9C67FC368260}">
  <sheetPr>
    <outlinePr summaryBelow="0"/>
  </sheetPr>
  <dimension ref="A1:BH68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8" t="s">
        <v>6</v>
      </c>
      <c r="B1" s="198"/>
      <c r="C1" s="198"/>
      <c r="D1" s="198"/>
      <c r="E1" s="198"/>
      <c r="F1" s="198"/>
      <c r="G1" s="198"/>
      <c r="AE1" t="s">
        <v>72</v>
      </c>
    </row>
    <row r="2" spans="1:60" ht="25.05" customHeight="1" x14ac:dyDescent="0.25">
      <c r="A2" s="205" t="s">
        <v>71</v>
      </c>
      <c r="B2" s="199"/>
      <c r="C2" s="200" t="s">
        <v>45</v>
      </c>
      <c r="D2" s="201"/>
      <c r="E2" s="201"/>
      <c r="F2" s="201"/>
      <c r="G2" s="207"/>
      <c r="AE2" t="s">
        <v>73</v>
      </c>
    </row>
    <row r="3" spans="1:60" ht="25.05" customHeight="1" x14ac:dyDescent="0.25">
      <c r="A3" s="206" t="s">
        <v>7</v>
      </c>
      <c r="B3" s="204"/>
      <c r="C3" s="202" t="s">
        <v>42</v>
      </c>
      <c r="D3" s="203"/>
      <c r="E3" s="203"/>
      <c r="F3" s="203"/>
      <c r="G3" s="208"/>
      <c r="AE3" t="s">
        <v>74</v>
      </c>
    </row>
    <row r="4" spans="1:60" ht="25.05" hidden="1" customHeight="1" x14ac:dyDescent="0.25">
      <c r="A4" s="206" t="s">
        <v>8</v>
      </c>
      <c r="B4" s="204"/>
      <c r="C4" s="202"/>
      <c r="D4" s="203"/>
      <c r="E4" s="203"/>
      <c r="F4" s="203"/>
      <c r="G4" s="208"/>
      <c r="AE4" t="s">
        <v>75</v>
      </c>
    </row>
    <row r="5" spans="1:60" hidden="1" x14ac:dyDescent="0.25">
      <c r="A5" s="209" t="s">
        <v>76</v>
      </c>
      <c r="B5" s="210"/>
      <c r="C5" s="211"/>
      <c r="D5" s="212"/>
      <c r="E5" s="212"/>
      <c r="F5" s="212"/>
      <c r="G5" s="213"/>
      <c r="AE5" t="s">
        <v>77</v>
      </c>
    </row>
    <row r="7" spans="1:60" ht="39.6" x14ac:dyDescent="0.25">
      <c r="A7" s="218" t="s">
        <v>78</v>
      </c>
      <c r="B7" s="219" t="s">
        <v>79</v>
      </c>
      <c r="C7" s="219" t="s">
        <v>80</v>
      </c>
      <c r="D7" s="218" t="s">
        <v>81</v>
      </c>
      <c r="E7" s="218" t="s">
        <v>82</v>
      </c>
      <c r="F7" s="214" t="s">
        <v>83</v>
      </c>
      <c r="G7" s="235" t="s">
        <v>28</v>
      </c>
      <c r="H7" s="236" t="s">
        <v>29</v>
      </c>
      <c r="I7" s="236" t="s">
        <v>84</v>
      </c>
      <c r="J7" s="236" t="s">
        <v>30</v>
      </c>
      <c r="K7" s="236" t="s">
        <v>85</v>
      </c>
      <c r="L7" s="236" t="s">
        <v>86</v>
      </c>
      <c r="M7" s="236" t="s">
        <v>87</v>
      </c>
      <c r="N7" s="236" t="s">
        <v>88</v>
      </c>
      <c r="O7" s="236" t="s">
        <v>89</v>
      </c>
      <c r="P7" s="236" t="s">
        <v>90</v>
      </c>
      <c r="Q7" s="236" t="s">
        <v>91</v>
      </c>
      <c r="R7" s="236" t="s">
        <v>92</v>
      </c>
      <c r="S7" s="236" t="s">
        <v>93</v>
      </c>
      <c r="T7" s="236" t="s">
        <v>94</v>
      </c>
      <c r="U7" s="221" t="s">
        <v>95</v>
      </c>
    </row>
    <row r="8" spans="1:60" x14ac:dyDescent="0.25">
      <c r="A8" s="237" t="s">
        <v>96</v>
      </c>
      <c r="B8" s="238" t="s">
        <v>61</v>
      </c>
      <c r="C8" s="239" t="s">
        <v>62</v>
      </c>
      <c r="D8" s="240"/>
      <c r="E8" s="241"/>
      <c r="F8" s="242"/>
      <c r="G8" s="242">
        <f>SUMIF(AE9:AE10,"&lt;&gt;NOR",G9:G10)</f>
        <v>0</v>
      </c>
      <c r="H8" s="242"/>
      <c r="I8" s="242">
        <f>SUM(I9:I10)</f>
        <v>0</v>
      </c>
      <c r="J8" s="242"/>
      <c r="K8" s="242">
        <f>SUM(K9:K10)</f>
        <v>0</v>
      </c>
      <c r="L8" s="242"/>
      <c r="M8" s="242">
        <f>SUM(M9:M10)</f>
        <v>0</v>
      </c>
      <c r="N8" s="220"/>
      <c r="O8" s="220">
        <f>SUM(O9:O10)</f>
        <v>1.4300000000000001E-3</v>
      </c>
      <c r="P8" s="220"/>
      <c r="Q8" s="220">
        <f>SUM(Q9:Q10)</f>
        <v>3.14E-3</v>
      </c>
      <c r="R8" s="220"/>
      <c r="S8" s="220"/>
      <c r="T8" s="237"/>
      <c r="U8" s="220">
        <f>SUM(U9:U10)</f>
        <v>4.55</v>
      </c>
      <c r="AE8" t="s">
        <v>97</v>
      </c>
    </row>
    <row r="9" spans="1:60" outlineLevel="1" x14ac:dyDescent="0.25">
      <c r="A9" s="216">
        <v>1</v>
      </c>
      <c r="B9" s="222" t="s">
        <v>98</v>
      </c>
      <c r="C9" s="265" t="s">
        <v>99</v>
      </c>
      <c r="D9" s="224" t="s">
        <v>100</v>
      </c>
      <c r="E9" s="230">
        <v>1</v>
      </c>
      <c r="F9" s="232">
        <f>H9+J9</f>
        <v>0</v>
      </c>
      <c r="G9" s="233">
        <f>ROUND(E9*F9,2)</f>
        <v>0</v>
      </c>
      <c r="H9" s="233"/>
      <c r="I9" s="233">
        <f>ROUND(E9*H9,2)</f>
        <v>0</v>
      </c>
      <c r="J9" s="233"/>
      <c r="K9" s="233">
        <f>ROUND(E9*J9,2)</f>
        <v>0</v>
      </c>
      <c r="L9" s="233">
        <v>0</v>
      </c>
      <c r="M9" s="233">
        <f>G9*(1+L9/100)</f>
        <v>0</v>
      </c>
      <c r="N9" s="225">
        <v>1.1E-4</v>
      </c>
      <c r="O9" s="225">
        <f>ROUND(E9*N9,5)</f>
        <v>1.1E-4</v>
      </c>
      <c r="P9" s="225">
        <v>2.2599999999999999E-3</v>
      </c>
      <c r="Q9" s="225">
        <f>ROUND(E9*P9,5)</f>
        <v>2.2599999999999999E-3</v>
      </c>
      <c r="R9" s="225"/>
      <c r="S9" s="225"/>
      <c r="T9" s="226">
        <v>2.2999999999999998</v>
      </c>
      <c r="U9" s="225">
        <f>ROUND(E9*T9,2)</f>
        <v>2.2999999999999998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101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16">
        <v>2</v>
      </c>
      <c r="B10" s="222" t="s">
        <v>102</v>
      </c>
      <c r="C10" s="265" t="s">
        <v>103</v>
      </c>
      <c r="D10" s="224" t="s">
        <v>100</v>
      </c>
      <c r="E10" s="230">
        <v>1</v>
      </c>
      <c r="F10" s="232">
        <f>H10+J10</f>
        <v>0</v>
      </c>
      <c r="G10" s="233">
        <f>ROUND(E10*F10,2)</f>
        <v>0</v>
      </c>
      <c r="H10" s="233"/>
      <c r="I10" s="233">
        <f>ROUND(E10*H10,2)</f>
        <v>0</v>
      </c>
      <c r="J10" s="233"/>
      <c r="K10" s="233">
        <f>ROUND(E10*J10,2)</f>
        <v>0</v>
      </c>
      <c r="L10" s="233">
        <v>0</v>
      </c>
      <c r="M10" s="233">
        <f>G10*(1+L10/100)</f>
        <v>0</v>
      </c>
      <c r="N10" s="225">
        <v>1.32E-3</v>
      </c>
      <c r="O10" s="225">
        <f>ROUND(E10*N10,5)</f>
        <v>1.32E-3</v>
      </c>
      <c r="P10" s="225">
        <v>8.8000000000000003E-4</v>
      </c>
      <c r="Q10" s="225">
        <f>ROUND(E10*P10,5)</f>
        <v>8.8000000000000003E-4</v>
      </c>
      <c r="R10" s="225"/>
      <c r="S10" s="225"/>
      <c r="T10" s="226">
        <v>2.25</v>
      </c>
      <c r="U10" s="225">
        <f>ROUND(E10*T10,2)</f>
        <v>2.25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101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x14ac:dyDescent="0.25">
      <c r="A11" s="217" t="s">
        <v>96</v>
      </c>
      <c r="B11" s="223" t="s">
        <v>63</v>
      </c>
      <c r="C11" s="266" t="s">
        <v>64</v>
      </c>
      <c r="D11" s="227"/>
      <c r="E11" s="231"/>
      <c r="F11" s="234"/>
      <c r="G11" s="234">
        <f>SUMIF(AE12:AE32,"&lt;&gt;NOR",G12:G32)</f>
        <v>0</v>
      </c>
      <c r="H11" s="234"/>
      <c r="I11" s="234">
        <f>SUM(I12:I32)</f>
        <v>0</v>
      </c>
      <c r="J11" s="234"/>
      <c r="K11" s="234">
        <f>SUM(K12:K32)</f>
        <v>0</v>
      </c>
      <c r="L11" s="234"/>
      <c r="M11" s="234">
        <f>SUM(M12:M32)</f>
        <v>0</v>
      </c>
      <c r="N11" s="228"/>
      <c r="O11" s="228">
        <f>SUM(O12:O32)</f>
        <v>0.26061000000000001</v>
      </c>
      <c r="P11" s="228"/>
      <c r="Q11" s="228">
        <f>SUM(Q12:Q32)</f>
        <v>0</v>
      </c>
      <c r="R11" s="228"/>
      <c r="S11" s="228"/>
      <c r="T11" s="229"/>
      <c r="U11" s="228">
        <f>SUM(U12:U32)</f>
        <v>261.75000000000006</v>
      </c>
      <c r="AE11" t="s">
        <v>97</v>
      </c>
    </row>
    <row r="12" spans="1:60" outlineLevel="1" x14ac:dyDescent="0.25">
      <c r="A12" s="216">
        <v>3</v>
      </c>
      <c r="B12" s="222" t="s">
        <v>104</v>
      </c>
      <c r="C12" s="265" t="s">
        <v>105</v>
      </c>
      <c r="D12" s="224" t="s">
        <v>106</v>
      </c>
      <c r="E12" s="230">
        <v>0.2</v>
      </c>
      <c r="F12" s="232">
        <f>H12+J12</f>
        <v>0</v>
      </c>
      <c r="G12" s="233">
        <f>ROUND(E12*F12,2)</f>
        <v>0</v>
      </c>
      <c r="H12" s="233"/>
      <c r="I12" s="233">
        <f>ROUND(E12*H12,2)</f>
        <v>0</v>
      </c>
      <c r="J12" s="233"/>
      <c r="K12" s="233">
        <f>ROUND(E12*J12,2)</f>
        <v>0</v>
      </c>
      <c r="L12" s="233">
        <v>0</v>
      </c>
      <c r="M12" s="233">
        <f>G12*(1+L12/100)</f>
        <v>0</v>
      </c>
      <c r="N12" s="225">
        <v>0</v>
      </c>
      <c r="O12" s="225">
        <f>ROUND(E12*N12,5)</f>
        <v>0</v>
      </c>
      <c r="P12" s="225">
        <v>0</v>
      </c>
      <c r="Q12" s="225">
        <f>ROUND(E12*P12,5)</f>
        <v>0</v>
      </c>
      <c r="R12" s="225"/>
      <c r="S12" s="225"/>
      <c r="T12" s="226">
        <v>28.04083</v>
      </c>
      <c r="U12" s="225">
        <f>ROUND(E12*T12,2)</f>
        <v>5.61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101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5">
      <c r="A13" s="216">
        <v>4</v>
      </c>
      <c r="B13" s="222" t="s">
        <v>107</v>
      </c>
      <c r="C13" s="265" t="s">
        <v>108</v>
      </c>
      <c r="D13" s="224" t="s">
        <v>106</v>
      </c>
      <c r="E13" s="230">
        <v>0.3</v>
      </c>
      <c r="F13" s="232">
        <f>H13+J13</f>
        <v>0</v>
      </c>
      <c r="G13" s="233">
        <f>ROUND(E13*F13,2)</f>
        <v>0</v>
      </c>
      <c r="H13" s="233"/>
      <c r="I13" s="233">
        <f>ROUND(E13*H13,2)</f>
        <v>0</v>
      </c>
      <c r="J13" s="233"/>
      <c r="K13" s="233">
        <f>ROUND(E13*J13,2)</f>
        <v>0</v>
      </c>
      <c r="L13" s="233">
        <v>0</v>
      </c>
      <c r="M13" s="233">
        <f>G13*(1+L13/100)</f>
        <v>0</v>
      </c>
      <c r="N13" s="225">
        <v>0</v>
      </c>
      <c r="O13" s="225">
        <f>ROUND(E13*N13,5)</f>
        <v>0</v>
      </c>
      <c r="P13" s="225">
        <v>0</v>
      </c>
      <c r="Q13" s="225">
        <f>ROUND(E13*P13,5)</f>
        <v>0</v>
      </c>
      <c r="R13" s="225"/>
      <c r="S13" s="225"/>
      <c r="T13" s="226">
        <v>24.6675</v>
      </c>
      <c r="U13" s="225">
        <f>ROUND(E13*T13,2)</f>
        <v>7.4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101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0.399999999999999" outlineLevel="1" x14ac:dyDescent="0.25">
      <c r="A14" s="216">
        <v>5</v>
      </c>
      <c r="B14" s="222" t="s">
        <v>109</v>
      </c>
      <c r="C14" s="265" t="s">
        <v>110</v>
      </c>
      <c r="D14" s="224" t="s">
        <v>111</v>
      </c>
      <c r="E14" s="230">
        <v>150</v>
      </c>
      <c r="F14" s="232">
        <f>H14+J14</f>
        <v>0</v>
      </c>
      <c r="G14" s="233">
        <f>ROUND(E14*F14,2)</f>
        <v>0</v>
      </c>
      <c r="H14" s="233"/>
      <c r="I14" s="233">
        <f>ROUND(E14*H14,2)</f>
        <v>0</v>
      </c>
      <c r="J14" s="233"/>
      <c r="K14" s="233">
        <f>ROUND(E14*J14,2)</f>
        <v>0</v>
      </c>
      <c r="L14" s="233">
        <v>0</v>
      </c>
      <c r="M14" s="233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0.06</v>
      </c>
      <c r="U14" s="225">
        <f>ROUND(E14*T14,2)</f>
        <v>9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101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0.399999999999999" outlineLevel="1" x14ac:dyDescent="0.25">
      <c r="A15" s="216">
        <v>6</v>
      </c>
      <c r="B15" s="222" t="s">
        <v>112</v>
      </c>
      <c r="C15" s="265" t="s">
        <v>113</v>
      </c>
      <c r="D15" s="224" t="s">
        <v>100</v>
      </c>
      <c r="E15" s="230">
        <v>780</v>
      </c>
      <c r="F15" s="232">
        <f>H15+J15</f>
        <v>0</v>
      </c>
      <c r="G15" s="233">
        <f>ROUND(E15*F15,2)</f>
        <v>0</v>
      </c>
      <c r="H15" s="233"/>
      <c r="I15" s="233">
        <f>ROUND(E15*H15,2)</f>
        <v>0</v>
      </c>
      <c r="J15" s="233"/>
      <c r="K15" s="233">
        <f>ROUND(E15*J15,2)</f>
        <v>0</v>
      </c>
      <c r="L15" s="233">
        <v>0</v>
      </c>
      <c r="M15" s="233">
        <f>G15*(1+L15/100)</f>
        <v>0</v>
      </c>
      <c r="N15" s="225">
        <v>6.9999999999999994E-5</v>
      </c>
      <c r="O15" s="225">
        <f>ROUND(E15*N15,5)</f>
        <v>5.4600000000000003E-2</v>
      </c>
      <c r="P15" s="225">
        <v>0</v>
      </c>
      <c r="Q15" s="225">
        <f>ROUND(E15*P15,5)</f>
        <v>0</v>
      </c>
      <c r="R15" s="225"/>
      <c r="S15" s="225"/>
      <c r="T15" s="226">
        <v>8.3000000000000004E-2</v>
      </c>
      <c r="U15" s="225">
        <f>ROUND(E15*T15,2)</f>
        <v>64.739999999999995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101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5">
      <c r="A16" s="216">
        <v>7</v>
      </c>
      <c r="B16" s="222" t="s">
        <v>114</v>
      </c>
      <c r="C16" s="265" t="s">
        <v>115</v>
      </c>
      <c r="D16" s="224" t="s">
        <v>100</v>
      </c>
      <c r="E16" s="230">
        <v>175</v>
      </c>
      <c r="F16" s="232">
        <f>H16+J16</f>
        <v>0</v>
      </c>
      <c r="G16" s="233">
        <f>ROUND(E16*F16,2)</f>
        <v>0</v>
      </c>
      <c r="H16" s="233"/>
      <c r="I16" s="233">
        <f>ROUND(E16*H16,2)</f>
        <v>0</v>
      </c>
      <c r="J16" s="233"/>
      <c r="K16" s="233">
        <f>ROUND(E16*J16,2)</f>
        <v>0</v>
      </c>
      <c r="L16" s="233">
        <v>0</v>
      </c>
      <c r="M16" s="233">
        <f>G16*(1+L16/100)</f>
        <v>0</v>
      </c>
      <c r="N16" s="225">
        <v>2.3000000000000001E-4</v>
      </c>
      <c r="O16" s="225">
        <f>ROUND(E16*N16,5)</f>
        <v>4.0250000000000001E-2</v>
      </c>
      <c r="P16" s="225">
        <v>0</v>
      </c>
      <c r="Q16" s="225">
        <f>ROUND(E16*P16,5)</f>
        <v>0</v>
      </c>
      <c r="R16" s="225"/>
      <c r="S16" s="225"/>
      <c r="T16" s="226">
        <v>9.7500000000000003E-2</v>
      </c>
      <c r="U16" s="225">
        <f>ROUND(E16*T16,2)</f>
        <v>17.059999999999999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101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0.399999999999999" outlineLevel="1" x14ac:dyDescent="0.25">
      <c r="A17" s="216">
        <v>8</v>
      </c>
      <c r="B17" s="222" t="s">
        <v>116</v>
      </c>
      <c r="C17" s="265" t="s">
        <v>117</v>
      </c>
      <c r="D17" s="224" t="s">
        <v>100</v>
      </c>
      <c r="E17" s="230">
        <v>60</v>
      </c>
      <c r="F17" s="232">
        <f>H17+J17</f>
        <v>0</v>
      </c>
      <c r="G17" s="233">
        <f>ROUND(E17*F17,2)</f>
        <v>0</v>
      </c>
      <c r="H17" s="233"/>
      <c r="I17" s="233">
        <f>ROUND(E17*H17,2)</f>
        <v>0</v>
      </c>
      <c r="J17" s="233"/>
      <c r="K17" s="233">
        <f>ROUND(E17*J17,2)</f>
        <v>0</v>
      </c>
      <c r="L17" s="233">
        <v>0</v>
      </c>
      <c r="M17" s="233">
        <f>G17*(1+L17/100)</f>
        <v>0</v>
      </c>
      <c r="N17" s="225">
        <v>6.9999999999999994E-5</v>
      </c>
      <c r="O17" s="225">
        <f>ROUND(E17*N17,5)</f>
        <v>4.1999999999999997E-3</v>
      </c>
      <c r="P17" s="225">
        <v>0</v>
      </c>
      <c r="Q17" s="225">
        <f>ROUND(E17*P17,5)</f>
        <v>0</v>
      </c>
      <c r="R17" s="225"/>
      <c r="S17" s="225"/>
      <c r="T17" s="226">
        <v>8.3000000000000004E-2</v>
      </c>
      <c r="U17" s="225">
        <f>ROUND(E17*T17,2)</f>
        <v>4.9800000000000004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101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0.399999999999999" outlineLevel="1" x14ac:dyDescent="0.25">
      <c r="A18" s="216">
        <v>9</v>
      </c>
      <c r="B18" s="222" t="s">
        <v>118</v>
      </c>
      <c r="C18" s="265" t="s">
        <v>119</v>
      </c>
      <c r="D18" s="224" t="s">
        <v>111</v>
      </c>
      <c r="E18" s="230">
        <v>50</v>
      </c>
      <c r="F18" s="232">
        <f>H18+J18</f>
        <v>0</v>
      </c>
      <c r="G18" s="233">
        <f>ROUND(E18*F18,2)</f>
        <v>0</v>
      </c>
      <c r="H18" s="233"/>
      <c r="I18" s="233">
        <f>ROUND(E18*H18,2)</f>
        <v>0</v>
      </c>
      <c r="J18" s="233"/>
      <c r="K18" s="233">
        <f>ROUND(E18*J18,2)</f>
        <v>0</v>
      </c>
      <c r="L18" s="233">
        <v>0</v>
      </c>
      <c r="M18" s="233">
        <f>G18*(1+L18/100)</f>
        <v>0</v>
      </c>
      <c r="N18" s="225">
        <v>2.0000000000000002E-5</v>
      </c>
      <c r="O18" s="225">
        <f>ROUND(E18*N18,5)</f>
        <v>1E-3</v>
      </c>
      <c r="P18" s="225">
        <v>0</v>
      </c>
      <c r="Q18" s="225">
        <f>ROUND(E18*P18,5)</f>
        <v>0</v>
      </c>
      <c r="R18" s="225"/>
      <c r="S18" s="225"/>
      <c r="T18" s="226">
        <v>0.14130000000000001</v>
      </c>
      <c r="U18" s="225">
        <f>ROUND(E18*T18,2)</f>
        <v>7.07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101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0.399999999999999" outlineLevel="1" x14ac:dyDescent="0.25">
      <c r="A19" s="216">
        <v>10</v>
      </c>
      <c r="B19" s="222" t="s">
        <v>120</v>
      </c>
      <c r="C19" s="265" t="s">
        <v>121</v>
      </c>
      <c r="D19" s="224" t="s">
        <v>111</v>
      </c>
      <c r="E19" s="230">
        <v>15</v>
      </c>
      <c r="F19" s="232">
        <f>H19+J19</f>
        <v>0</v>
      </c>
      <c r="G19" s="233">
        <f>ROUND(E19*F19,2)</f>
        <v>0</v>
      </c>
      <c r="H19" s="233"/>
      <c r="I19" s="233">
        <f>ROUND(E19*H19,2)</f>
        <v>0</v>
      </c>
      <c r="J19" s="233"/>
      <c r="K19" s="233">
        <f>ROUND(E19*J19,2)</f>
        <v>0</v>
      </c>
      <c r="L19" s="233">
        <v>0</v>
      </c>
      <c r="M19" s="233">
        <f>G19*(1+L19/100)</f>
        <v>0</v>
      </c>
      <c r="N19" s="225">
        <v>0</v>
      </c>
      <c r="O19" s="225">
        <f>ROUND(E19*N19,5)</f>
        <v>0</v>
      </c>
      <c r="P19" s="225">
        <v>0</v>
      </c>
      <c r="Q19" s="225">
        <f>ROUND(E19*P19,5)</f>
        <v>0</v>
      </c>
      <c r="R19" s="225"/>
      <c r="S19" s="225"/>
      <c r="T19" s="226">
        <v>0.40083000000000002</v>
      </c>
      <c r="U19" s="225">
        <f>ROUND(E19*T19,2)</f>
        <v>6.01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0.399999999999999" outlineLevel="1" x14ac:dyDescent="0.25">
      <c r="A20" s="216">
        <v>11</v>
      </c>
      <c r="B20" s="222" t="s">
        <v>122</v>
      </c>
      <c r="C20" s="265" t="s">
        <v>123</v>
      </c>
      <c r="D20" s="224" t="s">
        <v>111</v>
      </c>
      <c r="E20" s="230">
        <v>20</v>
      </c>
      <c r="F20" s="232">
        <f>H20+J20</f>
        <v>0</v>
      </c>
      <c r="G20" s="233">
        <f>ROUND(E20*F20,2)</f>
        <v>0</v>
      </c>
      <c r="H20" s="233"/>
      <c r="I20" s="233">
        <f>ROUND(E20*H20,2)</f>
        <v>0</v>
      </c>
      <c r="J20" s="233"/>
      <c r="K20" s="233">
        <f>ROUND(E20*J20,2)</f>
        <v>0</v>
      </c>
      <c r="L20" s="233">
        <v>0</v>
      </c>
      <c r="M20" s="233">
        <f>G20*(1+L20/100)</f>
        <v>0</v>
      </c>
      <c r="N20" s="225">
        <v>4.0000000000000003E-5</v>
      </c>
      <c r="O20" s="225">
        <f>ROUND(E20*N20,5)</f>
        <v>8.0000000000000004E-4</v>
      </c>
      <c r="P20" s="225">
        <v>0</v>
      </c>
      <c r="Q20" s="225">
        <f>ROUND(E20*P20,5)</f>
        <v>0</v>
      </c>
      <c r="R20" s="225"/>
      <c r="S20" s="225"/>
      <c r="T20" s="226">
        <v>0.18</v>
      </c>
      <c r="U20" s="225">
        <f>ROUND(E20*T20,2)</f>
        <v>3.6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101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0.399999999999999" outlineLevel="1" x14ac:dyDescent="0.25">
      <c r="A21" s="216">
        <v>12</v>
      </c>
      <c r="B21" s="222" t="s">
        <v>124</v>
      </c>
      <c r="C21" s="265" t="s">
        <v>125</v>
      </c>
      <c r="D21" s="224" t="s">
        <v>111</v>
      </c>
      <c r="E21" s="230">
        <v>2</v>
      </c>
      <c r="F21" s="232">
        <f>H21+J21</f>
        <v>0</v>
      </c>
      <c r="G21" s="233">
        <f>ROUND(E21*F21,2)</f>
        <v>0</v>
      </c>
      <c r="H21" s="233"/>
      <c r="I21" s="233">
        <f>ROUND(E21*H21,2)</f>
        <v>0</v>
      </c>
      <c r="J21" s="233"/>
      <c r="K21" s="233">
        <f>ROUND(E21*J21,2)</f>
        <v>0</v>
      </c>
      <c r="L21" s="233">
        <v>0</v>
      </c>
      <c r="M21" s="233">
        <f>G21*(1+L21/100)</f>
        <v>0</v>
      </c>
      <c r="N21" s="225">
        <v>2.2000000000000001E-4</v>
      </c>
      <c r="O21" s="225">
        <f>ROUND(E21*N21,5)</f>
        <v>4.4000000000000002E-4</v>
      </c>
      <c r="P21" s="225">
        <v>0</v>
      </c>
      <c r="Q21" s="225">
        <f>ROUND(E21*P21,5)</f>
        <v>0</v>
      </c>
      <c r="R21" s="225"/>
      <c r="S21" s="225"/>
      <c r="T21" s="226">
        <v>0.4325</v>
      </c>
      <c r="U21" s="225">
        <f>ROUND(E21*T21,2)</f>
        <v>0.87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101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0.399999999999999" outlineLevel="1" x14ac:dyDescent="0.25">
      <c r="A22" s="216">
        <v>13</v>
      </c>
      <c r="B22" s="222" t="s">
        <v>126</v>
      </c>
      <c r="C22" s="265" t="s">
        <v>127</v>
      </c>
      <c r="D22" s="224" t="s">
        <v>111</v>
      </c>
      <c r="E22" s="230">
        <v>25</v>
      </c>
      <c r="F22" s="232">
        <f>H22+J22</f>
        <v>0</v>
      </c>
      <c r="G22" s="233">
        <f>ROUND(E22*F22,2)</f>
        <v>0</v>
      </c>
      <c r="H22" s="233"/>
      <c r="I22" s="233">
        <f>ROUND(E22*H22,2)</f>
        <v>0</v>
      </c>
      <c r="J22" s="233"/>
      <c r="K22" s="233">
        <f>ROUND(E22*J22,2)</f>
        <v>0</v>
      </c>
      <c r="L22" s="233">
        <v>0</v>
      </c>
      <c r="M22" s="233">
        <f>G22*(1+L22/100)</f>
        <v>0</v>
      </c>
      <c r="N22" s="225">
        <v>3.2000000000000003E-4</v>
      </c>
      <c r="O22" s="225">
        <f>ROUND(E22*N22,5)</f>
        <v>8.0000000000000002E-3</v>
      </c>
      <c r="P22" s="225">
        <v>0</v>
      </c>
      <c r="Q22" s="225">
        <f>ROUND(E22*P22,5)</f>
        <v>0</v>
      </c>
      <c r="R22" s="225"/>
      <c r="S22" s="225"/>
      <c r="T22" s="226">
        <v>0.67500000000000004</v>
      </c>
      <c r="U22" s="225">
        <f>ROUND(E22*T22,2)</f>
        <v>16.88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101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0.399999999999999" outlineLevel="1" x14ac:dyDescent="0.25">
      <c r="A23" s="216">
        <v>14</v>
      </c>
      <c r="B23" s="222" t="s">
        <v>128</v>
      </c>
      <c r="C23" s="265" t="s">
        <v>129</v>
      </c>
      <c r="D23" s="224" t="s">
        <v>100</v>
      </c>
      <c r="E23" s="230">
        <v>160</v>
      </c>
      <c r="F23" s="232">
        <f>H23+J23</f>
        <v>0</v>
      </c>
      <c r="G23" s="233">
        <f>ROUND(E23*F23,2)</f>
        <v>0</v>
      </c>
      <c r="H23" s="233"/>
      <c r="I23" s="233">
        <f>ROUND(E23*H23,2)</f>
        <v>0</v>
      </c>
      <c r="J23" s="233"/>
      <c r="K23" s="233">
        <f>ROUND(E23*J23,2)</f>
        <v>0</v>
      </c>
      <c r="L23" s="233">
        <v>0</v>
      </c>
      <c r="M23" s="233">
        <f>G23*(1+L23/100)</f>
        <v>0</v>
      </c>
      <c r="N23" s="225">
        <v>9.3000000000000005E-4</v>
      </c>
      <c r="O23" s="225">
        <f>ROUND(E23*N23,5)</f>
        <v>0.14879999999999999</v>
      </c>
      <c r="P23" s="225">
        <v>0</v>
      </c>
      <c r="Q23" s="225">
        <f>ROUND(E23*P23,5)</f>
        <v>0</v>
      </c>
      <c r="R23" s="225"/>
      <c r="S23" s="225"/>
      <c r="T23" s="226">
        <v>0.44</v>
      </c>
      <c r="U23" s="225">
        <f>ROUND(E23*T23,2)</f>
        <v>70.400000000000006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101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16">
        <v>15</v>
      </c>
      <c r="B24" s="222" t="s">
        <v>130</v>
      </c>
      <c r="C24" s="265" t="s">
        <v>131</v>
      </c>
      <c r="D24" s="224" t="s">
        <v>111</v>
      </c>
      <c r="E24" s="230">
        <v>60</v>
      </c>
      <c r="F24" s="232">
        <f>H24+J24</f>
        <v>0</v>
      </c>
      <c r="G24" s="233">
        <f>ROUND(E24*F24,2)</f>
        <v>0</v>
      </c>
      <c r="H24" s="233"/>
      <c r="I24" s="233">
        <f>ROUND(E24*H24,2)</f>
        <v>0</v>
      </c>
      <c r="J24" s="233"/>
      <c r="K24" s="233">
        <f>ROUND(E24*J24,2)</f>
        <v>0</v>
      </c>
      <c r="L24" s="233">
        <v>0</v>
      </c>
      <c r="M24" s="233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5.0500000000000003E-2</v>
      </c>
      <c r="U24" s="225">
        <f>ROUND(E24*T24,2)</f>
        <v>3.03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101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0.399999999999999" outlineLevel="1" x14ac:dyDescent="0.25">
      <c r="A25" s="216">
        <v>16</v>
      </c>
      <c r="B25" s="222" t="s">
        <v>132</v>
      </c>
      <c r="C25" s="265" t="s">
        <v>133</v>
      </c>
      <c r="D25" s="224" t="s">
        <v>111</v>
      </c>
      <c r="E25" s="230">
        <v>4</v>
      </c>
      <c r="F25" s="232">
        <f>H25+J25</f>
        <v>0</v>
      </c>
      <c r="G25" s="233">
        <f>ROUND(E25*F25,2)</f>
        <v>0</v>
      </c>
      <c r="H25" s="233"/>
      <c r="I25" s="233">
        <f>ROUND(E25*H25,2)</f>
        <v>0</v>
      </c>
      <c r="J25" s="233"/>
      <c r="K25" s="233">
        <f>ROUND(E25*J25,2)</f>
        <v>0</v>
      </c>
      <c r="L25" s="233">
        <v>0</v>
      </c>
      <c r="M25" s="233">
        <f>G25*(1+L25/100)</f>
        <v>0</v>
      </c>
      <c r="N25" s="225">
        <v>6.3000000000000003E-4</v>
      </c>
      <c r="O25" s="225">
        <f>ROUND(E25*N25,5)</f>
        <v>2.5200000000000001E-3</v>
      </c>
      <c r="P25" s="225">
        <v>0</v>
      </c>
      <c r="Q25" s="225">
        <f>ROUND(E25*P25,5)</f>
        <v>0</v>
      </c>
      <c r="R25" s="225"/>
      <c r="S25" s="225"/>
      <c r="T25" s="226">
        <v>0.42120000000000002</v>
      </c>
      <c r="U25" s="225">
        <f>ROUND(E25*T25,2)</f>
        <v>1.68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101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16">
        <v>17</v>
      </c>
      <c r="B26" s="222" t="s">
        <v>134</v>
      </c>
      <c r="C26" s="265" t="s">
        <v>135</v>
      </c>
      <c r="D26" s="224" t="s">
        <v>111</v>
      </c>
      <c r="E26" s="230">
        <v>4</v>
      </c>
      <c r="F26" s="232">
        <f>H26+J26</f>
        <v>0</v>
      </c>
      <c r="G26" s="233">
        <f>ROUND(E26*F26,2)</f>
        <v>0</v>
      </c>
      <c r="H26" s="233"/>
      <c r="I26" s="233">
        <f>ROUND(E26*H26,2)</f>
        <v>0</v>
      </c>
      <c r="J26" s="233"/>
      <c r="K26" s="233">
        <f>ROUND(E26*J26,2)</f>
        <v>0</v>
      </c>
      <c r="L26" s="233">
        <v>0</v>
      </c>
      <c r="M26" s="233">
        <f>G26*(1+L26/100)</f>
        <v>0</v>
      </c>
      <c r="N26" s="225">
        <v>0</v>
      </c>
      <c r="O26" s="225">
        <f>ROUND(E26*N26,5)</f>
        <v>0</v>
      </c>
      <c r="P26" s="225">
        <v>0</v>
      </c>
      <c r="Q26" s="225">
        <f>ROUND(E26*P26,5)</f>
        <v>0</v>
      </c>
      <c r="R26" s="225"/>
      <c r="S26" s="225"/>
      <c r="T26" s="226">
        <v>0.35</v>
      </c>
      <c r="U26" s="225">
        <f>ROUND(E26*T26,2)</f>
        <v>1.4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101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16">
        <v>18</v>
      </c>
      <c r="B27" s="222" t="s">
        <v>136</v>
      </c>
      <c r="C27" s="265" t="s">
        <v>137</v>
      </c>
      <c r="D27" s="224" t="s">
        <v>111</v>
      </c>
      <c r="E27" s="230">
        <v>12</v>
      </c>
      <c r="F27" s="232">
        <f>H27+J27</f>
        <v>0</v>
      </c>
      <c r="G27" s="233">
        <f>ROUND(E27*F27,2)</f>
        <v>0</v>
      </c>
      <c r="H27" s="233"/>
      <c r="I27" s="233">
        <f>ROUND(E27*H27,2)</f>
        <v>0</v>
      </c>
      <c r="J27" s="233"/>
      <c r="K27" s="233">
        <f>ROUND(E27*J27,2)</f>
        <v>0</v>
      </c>
      <c r="L27" s="233">
        <v>0</v>
      </c>
      <c r="M27" s="233">
        <f>G27*(1+L27/100)</f>
        <v>0</v>
      </c>
      <c r="N27" s="225">
        <v>0</v>
      </c>
      <c r="O27" s="225">
        <f>ROUND(E27*N27,5)</f>
        <v>0</v>
      </c>
      <c r="P27" s="225">
        <v>0</v>
      </c>
      <c r="Q27" s="225">
        <f>ROUND(E27*P27,5)</f>
        <v>0</v>
      </c>
      <c r="R27" s="225"/>
      <c r="S27" s="225"/>
      <c r="T27" s="226">
        <v>0.46</v>
      </c>
      <c r="U27" s="225">
        <f>ROUND(E27*T27,2)</f>
        <v>5.52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101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5">
      <c r="A28" s="216">
        <v>19</v>
      </c>
      <c r="B28" s="222" t="s">
        <v>138</v>
      </c>
      <c r="C28" s="265" t="s">
        <v>139</v>
      </c>
      <c r="D28" s="224" t="s">
        <v>111</v>
      </c>
      <c r="E28" s="230">
        <v>20</v>
      </c>
      <c r="F28" s="232">
        <f>H28+J28</f>
        <v>0</v>
      </c>
      <c r="G28" s="233">
        <f>ROUND(E28*F28,2)</f>
        <v>0</v>
      </c>
      <c r="H28" s="233"/>
      <c r="I28" s="233">
        <f>ROUND(E28*H28,2)</f>
        <v>0</v>
      </c>
      <c r="J28" s="233"/>
      <c r="K28" s="233">
        <f>ROUND(E28*J28,2)</f>
        <v>0</v>
      </c>
      <c r="L28" s="233">
        <v>0</v>
      </c>
      <c r="M28" s="233">
        <f>G28*(1+L28/100)</f>
        <v>0</v>
      </c>
      <c r="N28" s="225">
        <v>0</v>
      </c>
      <c r="O28" s="225">
        <f>ROUND(E28*N28,5)</f>
        <v>0</v>
      </c>
      <c r="P28" s="225">
        <v>0</v>
      </c>
      <c r="Q28" s="225">
        <f>ROUND(E28*P28,5)</f>
        <v>0</v>
      </c>
      <c r="R28" s="225"/>
      <c r="S28" s="225"/>
      <c r="T28" s="226">
        <v>0.46</v>
      </c>
      <c r="U28" s="225">
        <f>ROUND(E28*T28,2)</f>
        <v>9.1999999999999993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101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5">
      <c r="A29" s="216">
        <v>20</v>
      </c>
      <c r="B29" s="222" t="s">
        <v>136</v>
      </c>
      <c r="C29" s="265" t="s">
        <v>140</v>
      </c>
      <c r="D29" s="224" t="s">
        <v>111</v>
      </c>
      <c r="E29" s="230">
        <v>12</v>
      </c>
      <c r="F29" s="232">
        <f>H29+J29</f>
        <v>0</v>
      </c>
      <c r="G29" s="233">
        <f>ROUND(E29*F29,2)</f>
        <v>0</v>
      </c>
      <c r="H29" s="233"/>
      <c r="I29" s="233">
        <f>ROUND(E29*H29,2)</f>
        <v>0</v>
      </c>
      <c r="J29" s="233"/>
      <c r="K29" s="233">
        <f>ROUND(E29*J29,2)</f>
        <v>0</v>
      </c>
      <c r="L29" s="233">
        <v>0</v>
      </c>
      <c r="M29" s="233">
        <f>G29*(1+L29/100)</f>
        <v>0</v>
      </c>
      <c r="N29" s="225">
        <v>0</v>
      </c>
      <c r="O29" s="225">
        <f>ROUND(E29*N29,5)</f>
        <v>0</v>
      </c>
      <c r="P29" s="225">
        <v>0</v>
      </c>
      <c r="Q29" s="225">
        <f>ROUND(E29*P29,5)</f>
        <v>0</v>
      </c>
      <c r="R29" s="225"/>
      <c r="S29" s="225"/>
      <c r="T29" s="226">
        <v>0.46</v>
      </c>
      <c r="U29" s="225">
        <f>ROUND(E29*T29,2)</f>
        <v>5.52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101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16">
        <v>21</v>
      </c>
      <c r="B30" s="222" t="s">
        <v>141</v>
      </c>
      <c r="C30" s="265" t="s">
        <v>142</v>
      </c>
      <c r="D30" s="224" t="s">
        <v>100</v>
      </c>
      <c r="E30" s="230">
        <v>200</v>
      </c>
      <c r="F30" s="232">
        <f>H30+J30</f>
        <v>0</v>
      </c>
      <c r="G30" s="233">
        <f>ROUND(E30*F30,2)</f>
        <v>0</v>
      </c>
      <c r="H30" s="233"/>
      <c r="I30" s="233">
        <f>ROUND(E30*H30,2)</f>
        <v>0</v>
      </c>
      <c r="J30" s="233"/>
      <c r="K30" s="233">
        <f>ROUND(E30*J30,2)</f>
        <v>0</v>
      </c>
      <c r="L30" s="233">
        <v>0</v>
      </c>
      <c r="M30" s="233">
        <f>G30*(1+L30/100)</f>
        <v>0</v>
      </c>
      <c r="N30" s="225">
        <v>0</v>
      </c>
      <c r="O30" s="225">
        <f>ROUND(E30*N30,5)</f>
        <v>0</v>
      </c>
      <c r="P30" s="225">
        <v>0</v>
      </c>
      <c r="Q30" s="225">
        <f>ROUND(E30*P30,5)</f>
        <v>0</v>
      </c>
      <c r="R30" s="225"/>
      <c r="S30" s="225"/>
      <c r="T30" s="226">
        <v>4.6330000000000003E-2</v>
      </c>
      <c r="U30" s="225">
        <f>ROUND(E30*T30,2)</f>
        <v>9.27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101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5">
      <c r="A31" s="216">
        <v>22</v>
      </c>
      <c r="B31" s="222" t="s">
        <v>143</v>
      </c>
      <c r="C31" s="265" t="s">
        <v>144</v>
      </c>
      <c r="D31" s="224" t="s">
        <v>100</v>
      </c>
      <c r="E31" s="230">
        <v>150</v>
      </c>
      <c r="F31" s="232">
        <f>H31+J31</f>
        <v>0</v>
      </c>
      <c r="G31" s="233">
        <f>ROUND(E31*F31,2)</f>
        <v>0</v>
      </c>
      <c r="H31" s="233"/>
      <c r="I31" s="233">
        <f>ROUND(E31*H31,2)</f>
        <v>0</v>
      </c>
      <c r="J31" s="233"/>
      <c r="K31" s="233">
        <f>ROUND(E31*J31,2)</f>
        <v>0</v>
      </c>
      <c r="L31" s="233">
        <v>0</v>
      </c>
      <c r="M31" s="233">
        <f>G31*(1+L31/100)</f>
        <v>0</v>
      </c>
      <c r="N31" s="225">
        <v>0</v>
      </c>
      <c r="O31" s="225">
        <f>ROUND(E31*N31,5)</f>
        <v>0</v>
      </c>
      <c r="P31" s="225">
        <v>0</v>
      </c>
      <c r="Q31" s="225">
        <f>ROUND(E31*P31,5)</f>
        <v>0</v>
      </c>
      <c r="R31" s="225"/>
      <c r="S31" s="225"/>
      <c r="T31" s="226">
        <v>4.6330000000000003E-2</v>
      </c>
      <c r="U31" s="225">
        <f>ROUND(E31*T31,2)</f>
        <v>6.95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101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16">
        <v>23</v>
      </c>
      <c r="B32" s="222" t="s">
        <v>145</v>
      </c>
      <c r="C32" s="265" t="s">
        <v>146</v>
      </c>
      <c r="D32" s="224" t="s">
        <v>100</v>
      </c>
      <c r="E32" s="230">
        <v>120</v>
      </c>
      <c r="F32" s="232">
        <f>H32+J32</f>
        <v>0</v>
      </c>
      <c r="G32" s="233">
        <f>ROUND(E32*F32,2)</f>
        <v>0</v>
      </c>
      <c r="H32" s="233"/>
      <c r="I32" s="233">
        <f>ROUND(E32*H32,2)</f>
        <v>0</v>
      </c>
      <c r="J32" s="233"/>
      <c r="K32" s="233">
        <f>ROUND(E32*J32,2)</f>
        <v>0</v>
      </c>
      <c r="L32" s="233">
        <v>0</v>
      </c>
      <c r="M32" s="233">
        <f>G32*(1+L32/100)</f>
        <v>0</v>
      </c>
      <c r="N32" s="225">
        <v>0</v>
      </c>
      <c r="O32" s="225">
        <f>ROUND(E32*N32,5)</f>
        <v>0</v>
      </c>
      <c r="P32" s="225">
        <v>0</v>
      </c>
      <c r="Q32" s="225">
        <f>ROUND(E32*P32,5)</f>
        <v>0</v>
      </c>
      <c r="R32" s="225"/>
      <c r="S32" s="225"/>
      <c r="T32" s="226">
        <v>4.6330000000000003E-2</v>
      </c>
      <c r="U32" s="225">
        <f>ROUND(E32*T32,2)</f>
        <v>5.56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101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x14ac:dyDescent="0.25">
      <c r="A33" s="217" t="s">
        <v>96</v>
      </c>
      <c r="B33" s="223" t="s">
        <v>65</v>
      </c>
      <c r="C33" s="266" t="s">
        <v>66</v>
      </c>
      <c r="D33" s="227"/>
      <c r="E33" s="231"/>
      <c r="F33" s="234"/>
      <c r="G33" s="234">
        <f>SUMIF(AE34:AE47,"&lt;&gt;NOR",G34:G47)</f>
        <v>0</v>
      </c>
      <c r="H33" s="234"/>
      <c r="I33" s="234">
        <f>SUM(I34:I47)</f>
        <v>0</v>
      </c>
      <c r="J33" s="234"/>
      <c r="K33" s="234">
        <f>SUM(K34:K47)</f>
        <v>0</v>
      </c>
      <c r="L33" s="234"/>
      <c r="M33" s="234">
        <f>SUM(M34:M47)</f>
        <v>0</v>
      </c>
      <c r="N33" s="228"/>
      <c r="O33" s="228">
        <f>SUM(O34:O47)</f>
        <v>0.47263999999999995</v>
      </c>
      <c r="P33" s="228"/>
      <c r="Q33" s="228">
        <f>SUM(Q34:Q47)</f>
        <v>0</v>
      </c>
      <c r="R33" s="228"/>
      <c r="S33" s="228"/>
      <c r="T33" s="229"/>
      <c r="U33" s="228">
        <f>SUM(U34:U47)</f>
        <v>219.24999999999997</v>
      </c>
      <c r="AE33" t="s">
        <v>97</v>
      </c>
    </row>
    <row r="34" spans="1:60" outlineLevel="1" x14ac:dyDescent="0.25">
      <c r="A34" s="216">
        <v>24</v>
      </c>
      <c r="B34" s="222" t="s">
        <v>147</v>
      </c>
      <c r="C34" s="265" t="s">
        <v>148</v>
      </c>
      <c r="D34" s="224" t="s">
        <v>100</v>
      </c>
      <c r="E34" s="230">
        <v>125</v>
      </c>
      <c r="F34" s="232">
        <f>H34+J34</f>
        <v>0</v>
      </c>
      <c r="G34" s="233">
        <f>ROUND(E34*F34,2)</f>
        <v>0</v>
      </c>
      <c r="H34" s="233"/>
      <c r="I34" s="233">
        <f>ROUND(E34*H34,2)</f>
        <v>0</v>
      </c>
      <c r="J34" s="233"/>
      <c r="K34" s="233">
        <f>ROUND(E34*J34,2)</f>
        <v>0</v>
      </c>
      <c r="L34" s="233">
        <v>0</v>
      </c>
      <c r="M34" s="233">
        <f>G34*(1+L34/100)</f>
        <v>0</v>
      </c>
      <c r="N34" s="225">
        <v>2.82E-3</v>
      </c>
      <c r="O34" s="225">
        <f>ROUND(E34*N34,5)</f>
        <v>0.35249999999999998</v>
      </c>
      <c r="P34" s="225">
        <v>0</v>
      </c>
      <c r="Q34" s="225">
        <f>ROUND(E34*P34,5)</f>
        <v>0</v>
      </c>
      <c r="R34" s="225"/>
      <c r="S34" s="225"/>
      <c r="T34" s="226">
        <v>0.12</v>
      </c>
      <c r="U34" s="225">
        <f>ROUND(E34*T34,2)</f>
        <v>15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101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16">
        <v>25</v>
      </c>
      <c r="B35" s="222" t="s">
        <v>149</v>
      </c>
      <c r="C35" s="265" t="s">
        <v>150</v>
      </c>
      <c r="D35" s="224" t="s">
        <v>100</v>
      </c>
      <c r="E35" s="230">
        <v>125</v>
      </c>
      <c r="F35" s="232">
        <f>H35+J35</f>
        <v>0</v>
      </c>
      <c r="G35" s="233">
        <f>ROUND(E35*F35,2)</f>
        <v>0</v>
      </c>
      <c r="H35" s="233"/>
      <c r="I35" s="233">
        <f>ROUND(E35*H35,2)</f>
        <v>0</v>
      </c>
      <c r="J35" s="233"/>
      <c r="K35" s="233">
        <f>ROUND(E35*J35,2)</f>
        <v>0</v>
      </c>
      <c r="L35" s="233">
        <v>0</v>
      </c>
      <c r="M35" s="233">
        <f>G35*(1+L35/100)</f>
        <v>0</v>
      </c>
      <c r="N35" s="225">
        <v>0</v>
      </c>
      <c r="O35" s="225">
        <f>ROUND(E35*N35,5)</f>
        <v>0</v>
      </c>
      <c r="P35" s="225">
        <v>0</v>
      </c>
      <c r="Q35" s="225">
        <f>ROUND(E35*P35,5)</f>
        <v>0</v>
      </c>
      <c r="R35" s="225"/>
      <c r="S35" s="225"/>
      <c r="T35" s="226">
        <v>0.3</v>
      </c>
      <c r="U35" s="225">
        <f>ROUND(E35*T35,2)</f>
        <v>37.5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101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16">
        <v>26</v>
      </c>
      <c r="B36" s="222" t="s">
        <v>151</v>
      </c>
      <c r="C36" s="265" t="s">
        <v>152</v>
      </c>
      <c r="D36" s="224" t="s">
        <v>111</v>
      </c>
      <c r="E36" s="230">
        <v>4</v>
      </c>
      <c r="F36" s="232">
        <f>H36+J36</f>
        <v>0</v>
      </c>
      <c r="G36" s="233">
        <f>ROUND(E36*F36,2)</f>
        <v>0</v>
      </c>
      <c r="H36" s="233"/>
      <c r="I36" s="233">
        <f>ROUND(E36*H36,2)</f>
        <v>0</v>
      </c>
      <c r="J36" s="233"/>
      <c r="K36" s="233">
        <f>ROUND(E36*J36,2)</f>
        <v>0</v>
      </c>
      <c r="L36" s="233">
        <v>0</v>
      </c>
      <c r="M36" s="233">
        <f>G36*(1+L36/100)</f>
        <v>0</v>
      </c>
      <c r="N36" s="225">
        <v>0</v>
      </c>
      <c r="O36" s="225">
        <f>ROUND(E36*N36,5)</f>
        <v>0</v>
      </c>
      <c r="P36" s="225">
        <v>0</v>
      </c>
      <c r="Q36" s="225">
        <f>ROUND(E36*P36,5)</f>
        <v>0</v>
      </c>
      <c r="R36" s="225"/>
      <c r="S36" s="225"/>
      <c r="T36" s="226">
        <v>0.26</v>
      </c>
      <c r="U36" s="225">
        <f>ROUND(E36*T36,2)</f>
        <v>1.04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101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0.399999999999999" outlineLevel="1" x14ac:dyDescent="0.25">
      <c r="A37" s="216">
        <v>27</v>
      </c>
      <c r="B37" s="222" t="s">
        <v>153</v>
      </c>
      <c r="C37" s="265" t="s">
        <v>154</v>
      </c>
      <c r="D37" s="224" t="s">
        <v>111</v>
      </c>
      <c r="E37" s="230">
        <v>1</v>
      </c>
      <c r="F37" s="232">
        <f>H37+J37</f>
        <v>0</v>
      </c>
      <c r="G37" s="233">
        <f>ROUND(E37*F37,2)</f>
        <v>0</v>
      </c>
      <c r="H37" s="233"/>
      <c r="I37" s="233">
        <f>ROUND(E37*H37,2)</f>
        <v>0</v>
      </c>
      <c r="J37" s="233"/>
      <c r="K37" s="233">
        <f>ROUND(E37*J37,2)</f>
        <v>0</v>
      </c>
      <c r="L37" s="233">
        <v>0</v>
      </c>
      <c r="M37" s="233">
        <f>G37*(1+L37/100)</f>
        <v>0</v>
      </c>
      <c r="N37" s="225">
        <v>0</v>
      </c>
      <c r="O37" s="225">
        <f>ROUND(E37*N37,5)</f>
        <v>0</v>
      </c>
      <c r="P37" s="225">
        <v>0</v>
      </c>
      <c r="Q37" s="225">
        <f>ROUND(E37*P37,5)</f>
        <v>0</v>
      </c>
      <c r="R37" s="225"/>
      <c r="S37" s="225"/>
      <c r="T37" s="226">
        <v>0.46783000000000002</v>
      </c>
      <c r="U37" s="225">
        <f>ROUND(E37*T37,2)</f>
        <v>0.47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101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16">
        <v>28</v>
      </c>
      <c r="B38" s="222" t="s">
        <v>155</v>
      </c>
      <c r="C38" s="265" t="s">
        <v>156</v>
      </c>
      <c r="D38" s="224" t="s">
        <v>111</v>
      </c>
      <c r="E38" s="230">
        <v>3</v>
      </c>
      <c r="F38" s="232">
        <f>H38+J38</f>
        <v>0</v>
      </c>
      <c r="G38" s="233">
        <f>ROUND(E38*F38,2)</f>
        <v>0</v>
      </c>
      <c r="H38" s="233"/>
      <c r="I38" s="233">
        <f>ROUND(E38*H38,2)</f>
        <v>0</v>
      </c>
      <c r="J38" s="233"/>
      <c r="K38" s="233">
        <f>ROUND(E38*J38,2)</f>
        <v>0</v>
      </c>
      <c r="L38" s="233">
        <v>0</v>
      </c>
      <c r="M38" s="233">
        <f>G38*(1+L38/100)</f>
        <v>0</v>
      </c>
      <c r="N38" s="225">
        <v>0</v>
      </c>
      <c r="O38" s="225">
        <f>ROUND(E38*N38,5)</f>
        <v>0</v>
      </c>
      <c r="P38" s="225">
        <v>0</v>
      </c>
      <c r="Q38" s="225">
        <f>ROUND(E38*P38,5)</f>
        <v>0</v>
      </c>
      <c r="R38" s="225"/>
      <c r="S38" s="225"/>
      <c r="T38" s="226">
        <v>0.14632999999999999</v>
      </c>
      <c r="U38" s="225">
        <f>ROUND(E38*T38,2)</f>
        <v>0.44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101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16">
        <v>29</v>
      </c>
      <c r="B39" s="222" t="s">
        <v>157</v>
      </c>
      <c r="C39" s="265" t="s">
        <v>158</v>
      </c>
      <c r="D39" s="224" t="s">
        <v>111</v>
      </c>
      <c r="E39" s="230">
        <v>5</v>
      </c>
      <c r="F39" s="232">
        <f>H39+J39</f>
        <v>0</v>
      </c>
      <c r="G39" s="233">
        <f>ROUND(E39*F39,2)</f>
        <v>0</v>
      </c>
      <c r="H39" s="233"/>
      <c r="I39" s="233">
        <f>ROUND(E39*H39,2)</f>
        <v>0</v>
      </c>
      <c r="J39" s="233"/>
      <c r="K39" s="233">
        <f>ROUND(E39*J39,2)</f>
        <v>0</v>
      </c>
      <c r="L39" s="233">
        <v>0</v>
      </c>
      <c r="M39" s="233">
        <f>G39*(1+L39/100)</f>
        <v>0</v>
      </c>
      <c r="N39" s="225">
        <v>0</v>
      </c>
      <c r="O39" s="225">
        <f>ROUND(E39*N39,5)</f>
        <v>0</v>
      </c>
      <c r="P39" s="225">
        <v>0</v>
      </c>
      <c r="Q39" s="225">
        <f>ROUND(E39*P39,5)</f>
        <v>0</v>
      </c>
      <c r="R39" s="225"/>
      <c r="S39" s="225"/>
      <c r="T39" s="226">
        <v>0.14632999999999999</v>
      </c>
      <c r="U39" s="225">
        <f>ROUND(E39*T39,2)</f>
        <v>0.73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101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16">
        <v>30</v>
      </c>
      <c r="B40" s="222" t="s">
        <v>159</v>
      </c>
      <c r="C40" s="265" t="s">
        <v>160</v>
      </c>
      <c r="D40" s="224" t="s">
        <v>111</v>
      </c>
      <c r="E40" s="230">
        <v>4</v>
      </c>
      <c r="F40" s="232">
        <f>H40+J40</f>
        <v>0</v>
      </c>
      <c r="G40" s="233">
        <f>ROUND(E40*F40,2)</f>
        <v>0</v>
      </c>
      <c r="H40" s="233"/>
      <c r="I40" s="233">
        <f>ROUND(E40*H40,2)</f>
        <v>0</v>
      </c>
      <c r="J40" s="233"/>
      <c r="K40" s="233">
        <f>ROUND(E40*J40,2)</f>
        <v>0</v>
      </c>
      <c r="L40" s="233">
        <v>0</v>
      </c>
      <c r="M40" s="233">
        <f>G40*(1+L40/100)</f>
        <v>0</v>
      </c>
      <c r="N40" s="225">
        <v>0</v>
      </c>
      <c r="O40" s="225">
        <f>ROUND(E40*N40,5)</f>
        <v>0</v>
      </c>
      <c r="P40" s="225">
        <v>0</v>
      </c>
      <c r="Q40" s="225">
        <f>ROUND(E40*P40,5)</f>
        <v>0</v>
      </c>
      <c r="R40" s="225"/>
      <c r="S40" s="225"/>
      <c r="T40" s="226">
        <v>0.14632999999999999</v>
      </c>
      <c r="U40" s="225">
        <f>ROUND(E40*T40,2)</f>
        <v>0.59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101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16">
        <v>31</v>
      </c>
      <c r="B41" s="222" t="s">
        <v>161</v>
      </c>
      <c r="C41" s="265" t="s">
        <v>162</v>
      </c>
      <c r="D41" s="224" t="s">
        <v>111</v>
      </c>
      <c r="E41" s="230">
        <v>2</v>
      </c>
      <c r="F41" s="232">
        <f>H41+J41</f>
        <v>0</v>
      </c>
      <c r="G41" s="233">
        <f>ROUND(E41*F41,2)</f>
        <v>0</v>
      </c>
      <c r="H41" s="233"/>
      <c r="I41" s="233">
        <f>ROUND(E41*H41,2)</f>
        <v>0</v>
      </c>
      <c r="J41" s="233"/>
      <c r="K41" s="233">
        <f>ROUND(E41*J41,2)</f>
        <v>0</v>
      </c>
      <c r="L41" s="233">
        <v>0</v>
      </c>
      <c r="M41" s="233">
        <f>G41*(1+L41/100)</f>
        <v>0</v>
      </c>
      <c r="N41" s="225">
        <v>0</v>
      </c>
      <c r="O41" s="225">
        <f>ROUND(E41*N41,5)</f>
        <v>0</v>
      </c>
      <c r="P41" s="225">
        <v>0</v>
      </c>
      <c r="Q41" s="225">
        <f>ROUND(E41*P41,5)</f>
        <v>0</v>
      </c>
      <c r="R41" s="225"/>
      <c r="S41" s="225"/>
      <c r="T41" s="226">
        <v>5.1040000000000001</v>
      </c>
      <c r="U41" s="225">
        <f>ROUND(E41*T41,2)</f>
        <v>10.210000000000001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101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5">
      <c r="A42" s="216">
        <v>32</v>
      </c>
      <c r="B42" s="222" t="s">
        <v>163</v>
      </c>
      <c r="C42" s="265" t="s">
        <v>164</v>
      </c>
      <c r="D42" s="224" t="s">
        <v>111</v>
      </c>
      <c r="E42" s="230">
        <v>2</v>
      </c>
      <c r="F42" s="232">
        <f>H42+J42</f>
        <v>0</v>
      </c>
      <c r="G42" s="233">
        <f>ROUND(E42*F42,2)</f>
        <v>0</v>
      </c>
      <c r="H42" s="233"/>
      <c r="I42" s="233">
        <f>ROUND(E42*H42,2)</f>
        <v>0</v>
      </c>
      <c r="J42" s="233"/>
      <c r="K42" s="233">
        <f>ROUND(E42*J42,2)</f>
        <v>0</v>
      </c>
      <c r="L42" s="233">
        <v>0</v>
      </c>
      <c r="M42" s="233">
        <f>G42*(1+L42/100)</f>
        <v>0</v>
      </c>
      <c r="N42" s="225">
        <v>0.06</v>
      </c>
      <c r="O42" s="225">
        <f>ROUND(E42*N42,5)</f>
        <v>0.12</v>
      </c>
      <c r="P42" s="225">
        <v>0</v>
      </c>
      <c r="Q42" s="225">
        <f>ROUND(E42*P42,5)</f>
        <v>0</v>
      </c>
      <c r="R42" s="225"/>
      <c r="S42" s="225"/>
      <c r="T42" s="226">
        <v>0</v>
      </c>
      <c r="U42" s="225">
        <f>ROUND(E42*T42,2)</f>
        <v>0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165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16">
        <v>33</v>
      </c>
      <c r="B43" s="222" t="s">
        <v>166</v>
      </c>
      <c r="C43" s="265" t="s">
        <v>167</v>
      </c>
      <c r="D43" s="224" t="s">
        <v>111</v>
      </c>
      <c r="E43" s="230">
        <v>1</v>
      </c>
      <c r="F43" s="232">
        <f>H43+J43</f>
        <v>0</v>
      </c>
      <c r="G43" s="233">
        <f>ROUND(E43*F43,2)</f>
        <v>0</v>
      </c>
      <c r="H43" s="233"/>
      <c r="I43" s="233">
        <f>ROUND(E43*H43,2)</f>
        <v>0</v>
      </c>
      <c r="J43" s="233"/>
      <c r="K43" s="233">
        <f>ROUND(E43*J43,2)</f>
        <v>0</v>
      </c>
      <c r="L43" s="233">
        <v>0</v>
      </c>
      <c r="M43" s="233">
        <f>G43*(1+L43/100)</f>
        <v>0</v>
      </c>
      <c r="N43" s="225">
        <v>0</v>
      </c>
      <c r="O43" s="225">
        <f>ROUND(E43*N43,5)</f>
        <v>0</v>
      </c>
      <c r="P43" s="225">
        <v>0</v>
      </c>
      <c r="Q43" s="225">
        <f>ROUND(E43*P43,5)</f>
        <v>0</v>
      </c>
      <c r="R43" s="225"/>
      <c r="S43" s="225"/>
      <c r="T43" s="226">
        <v>0.46783000000000002</v>
      </c>
      <c r="U43" s="225">
        <f>ROUND(E43*T43,2)</f>
        <v>0.47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101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16">
        <v>34</v>
      </c>
      <c r="B44" s="222" t="s">
        <v>168</v>
      </c>
      <c r="C44" s="265" t="s">
        <v>169</v>
      </c>
      <c r="D44" s="224" t="s">
        <v>100</v>
      </c>
      <c r="E44" s="230">
        <v>550</v>
      </c>
      <c r="F44" s="232">
        <f>H44+J44</f>
        <v>0</v>
      </c>
      <c r="G44" s="233">
        <f>ROUND(E44*F44,2)</f>
        <v>0</v>
      </c>
      <c r="H44" s="233"/>
      <c r="I44" s="233">
        <f>ROUND(E44*H44,2)</f>
        <v>0</v>
      </c>
      <c r="J44" s="233"/>
      <c r="K44" s="233">
        <f>ROUND(E44*J44,2)</f>
        <v>0</v>
      </c>
      <c r="L44" s="233">
        <v>0</v>
      </c>
      <c r="M44" s="233">
        <f>G44*(1+L44/100)</f>
        <v>0</v>
      </c>
      <c r="N44" s="225">
        <v>0</v>
      </c>
      <c r="O44" s="225">
        <f>ROUND(E44*N44,5)</f>
        <v>0</v>
      </c>
      <c r="P44" s="225">
        <v>0</v>
      </c>
      <c r="Q44" s="225">
        <f>ROUND(E44*P44,5)</f>
        <v>0</v>
      </c>
      <c r="R44" s="225"/>
      <c r="S44" s="225"/>
      <c r="T44" s="226">
        <v>0.18933</v>
      </c>
      <c r="U44" s="225">
        <f>ROUND(E44*T44,2)</f>
        <v>104.13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101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16">
        <v>35</v>
      </c>
      <c r="B45" s="222" t="s">
        <v>170</v>
      </c>
      <c r="C45" s="265" t="s">
        <v>171</v>
      </c>
      <c r="D45" s="224" t="s">
        <v>100</v>
      </c>
      <c r="E45" s="230">
        <v>150</v>
      </c>
      <c r="F45" s="232">
        <f>H45+J45</f>
        <v>0</v>
      </c>
      <c r="G45" s="233">
        <f>ROUND(E45*F45,2)</f>
        <v>0</v>
      </c>
      <c r="H45" s="233"/>
      <c r="I45" s="233">
        <f>ROUND(E45*H45,2)</f>
        <v>0</v>
      </c>
      <c r="J45" s="233"/>
      <c r="K45" s="233">
        <f>ROUND(E45*J45,2)</f>
        <v>0</v>
      </c>
      <c r="L45" s="233">
        <v>0</v>
      </c>
      <c r="M45" s="233">
        <f>G45*(1+L45/100)</f>
        <v>0</v>
      </c>
      <c r="N45" s="225">
        <v>0</v>
      </c>
      <c r="O45" s="225">
        <f>ROUND(E45*N45,5)</f>
        <v>0</v>
      </c>
      <c r="P45" s="225">
        <v>0</v>
      </c>
      <c r="Q45" s="225">
        <f>ROUND(E45*P45,5)</f>
        <v>0</v>
      </c>
      <c r="R45" s="225"/>
      <c r="S45" s="225"/>
      <c r="T45" s="226">
        <v>5.7829999999999999E-2</v>
      </c>
      <c r="U45" s="225">
        <f>ROUND(E45*T45,2)</f>
        <v>8.67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101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16">
        <v>36</v>
      </c>
      <c r="B46" s="222" t="s">
        <v>172</v>
      </c>
      <c r="C46" s="265" t="s">
        <v>173</v>
      </c>
      <c r="D46" s="224" t="s">
        <v>111</v>
      </c>
      <c r="E46" s="230">
        <v>14</v>
      </c>
      <c r="F46" s="232">
        <f>H46+J46</f>
        <v>0</v>
      </c>
      <c r="G46" s="233">
        <f>ROUND(E46*F46,2)</f>
        <v>0</v>
      </c>
      <c r="H46" s="233"/>
      <c r="I46" s="233">
        <f>ROUND(E46*H46,2)</f>
        <v>0</v>
      </c>
      <c r="J46" s="233"/>
      <c r="K46" s="233">
        <f>ROUND(E46*J46,2)</f>
        <v>0</v>
      </c>
      <c r="L46" s="233">
        <v>0</v>
      </c>
      <c r="M46" s="233">
        <f>G46*(1+L46/100)</f>
        <v>0</v>
      </c>
      <c r="N46" s="225">
        <v>1.0000000000000001E-5</v>
      </c>
      <c r="O46" s="225">
        <f>ROUND(E46*N46,5)</f>
        <v>1.3999999999999999E-4</v>
      </c>
      <c r="P46" s="225">
        <v>0</v>
      </c>
      <c r="Q46" s="225">
        <f>ROUND(E46*P46,5)</f>
        <v>0</v>
      </c>
      <c r="R46" s="225"/>
      <c r="S46" s="225"/>
      <c r="T46" s="226">
        <v>0</v>
      </c>
      <c r="U46" s="225">
        <f>ROUND(E46*T46,2)</f>
        <v>0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165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16">
        <v>37</v>
      </c>
      <c r="B47" s="222" t="s">
        <v>174</v>
      </c>
      <c r="C47" s="265" t="s">
        <v>175</v>
      </c>
      <c r="D47" s="224" t="s">
        <v>176</v>
      </c>
      <c r="E47" s="230">
        <v>40</v>
      </c>
      <c r="F47" s="232">
        <f>H47+J47</f>
        <v>0</v>
      </c>
      <c r="G47" s="233">
        <f>ROUND(E47*F47,2)</f>
        <v>0</v>
      </c>
      <c r="H47" s="233"/>
      <c r="I47" s="233">
        <f>ROUND(E47*H47,2)</f>
        <v>0</v>
      </c>
      <c r="J47" s="233"/>
      <c r="K47" s="233">
        <f>ROUND(E47*J47,2)</f>
        <v>0</v>
      </c>
      <c r="L47" s="233">
        <v>0</v>
      </c>
      <c r="M47" s="233">
        <f>G47*(1+L47/100)</f>
        <v>0</v>
      </c>
      <c r="N47" s="225">
        <v>0</v>
      </c>
      <c r="O47" s="225">
        <f>ROUND(E47*N47,5)</f>
        <v>0</v>
      </c>
      <c r="P47" s="225">
        <v>0</v>
      </c>
      <c r="Q47" s="225">
        <f>ROUND(E47*P47,5)</f>
        <v>0</v>
      </c>
      <c r="R47" s="225"/>
      <c r="S47" s="225"/>
      <c r="T47" s="226">
        <v>1</v>
      </c>
      <c r="U47" s="225">
        <f>ROUND(E47*T47,2)</f>
        <v>40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101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5">
      <c r="A48" s="217" t="s">
        <v>96</v>
      </c>
      <c r="B48" s="223" t="s">
        <v>67</v>
      </c>
      <c r="C48" s="266" t="s">
        <v>68</v>
      </c>
      <c r="D48" s="227"/>
      <c r="E48" s="231"/>
      <c r="F48" s="234"/>
      <c r="G48" s="234">
        <f>SUMIF(AE49:AE49,"&lt;&gt;NOR",G49:G49)</f>
        <v>0</v>
      </c>
      <c r="H48" s="234"/>
      <c r="I48" s="234">
        <f>SUM(I49:I49)</f>
        <v>0</v>
      </c>
      <c r="J48" s="234"/>
      <c r="K48" s="234">
        <f>SUM(K49:K49)</f>
        <v>0</v>
      </c>
      <c r="L48" s="234"/>
      <c r="M48" s="234">
        <f>SUM(M49:M49)</f>
        <v>0</v>
      </c>
      <c r="N48" s="228"/>
      <c r="O48" s="228">
        <f>SUM(O49:O49)</f>
        <v>0</v>
      </c>
      <c r="P48" s="228"/>
      <c r="Q48" s="228">
        <f>SUM(Q49:Q49)</f>
        <v>0</v>
      </c>
      <c r="R48" s="228"/>
      <c r="S48" s="228"/>
      <c r="T48" s="229"/>
      <c r="U48" s="228">
        <f>SUM(U49:U49)</f>
        <v>10.4</v>
      </c>
      <c r="AE48" t="s">
        <v>97</v>
      </c>
    </row>
    <row r="49" spans="1:60" outlineLevel="1" x14ac:dyDescent="0.25">
      <c r="A49" s="216">
        <v>38</v>
      </c>
      <c r="B49" s="222" t="s">
        <v>177</v>
      </c>
      <c r="C49" s="265" t="s">
        <v>178</v>
      </c>
      <c r="D49" s="224" t="s">
        <v>111</v>
      </c>
      <c r="E49" s="230">
        <v>40</v>
      </c>
      <c r="F49" s="232">
        <f>H49+J49</f>
        <v>0</v>
      </c>
      <c r="G49" s="233">
        <f>ROUND(E49*F49,2)</f>
        <v>0</v>
      </c>
      <c r="H49" s="233"/>
      <c r="I49" s="233">
        <f>ROUND(E49*H49,2)</f>
        <v>0</v>
      </c>
      <c r="J49" s="233"/>
      <c r="K49" s="233">
        <f>ROUND(E49*J49,2)</f>
        <v>0</v>
      </c>
      <c r="L49" s="233">
        <v>0</v>
      </c>
      <c r="M49" s="233">
        <f>G49*(1+L49/100)</f>
        <v>0</v>
      </c>
      <c r="N49" s="225">
        <v>0</v>
      </c>
      <c r="O49" s="225">
        <f>ROUND(E49*N49,5)</f>
        <v>0</v>
      </c>
      <c r="P49" s="225">
        <v>0</v>
      </c>
      <c r="Q49" s="225">
        <f>ROUND(E49*P49,5)</f>
        <v>0</v>
      </c>
      <c r="R49" s="225"/>
      <c r="S49" s="225"/>
      <c r="T49" s="226">
        <v>0.26</v>
      </c>
      <c r="U49" s="225">
        <f>ROUND(E49*T49,2)</f>
        <v>10.4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101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x14ac:dyDescent="0.25">
      <c r="A50" s="217" t="s">
        <v>96</v>
      </c>
      <c r="B50" s="223" t="s">
        <v>69</v>
      </c>
      <c r="C50" s="266" t="s">
        <v>26</v>
      </c>
      <c r="D50" s="227"/>
      <c r="E50" s="231"/>
      <c r="F50" s="234"/>
      <c r="G50" s="234">
        <f>SUMIF(AE51:AE56,"&lt;&gt;NOR",G51:G56)</f>
        <v>0</v>
      </c>
      <c r="H50" s="234"/>
      <c r="I50" s="234">
        <f>SUM(I51:I56)</f>
        <v>0</v>
      </c>
      <c r="J50" s="234"/>
      <c r="K50" s="234">
        <f>SUM(K51:K56)</f>
        <v>0</v>
      </c>
      <c r="L50" s="234"/>
      <c r="M50" s="234">
        <f>SUM(M51:M56)</f>
        <v>0</v>
      </c>
      <c r="N50" s="228"/>
      <c r="O50" s="228">
        <f>SUM(O51:O56)</f>
        <v>0</v>
      </c>
      <c r="P50" s="228"/>
      <c r="Q50" s="228">
        <f>SUM(Q51:Q56)</f>
        <v>0</v>
      </c>
      <c r="R50" s="228"/>
      <c r="S50" s="228"/>
      <c r="T50" s="229"/>
      <c r="U50" s="228">
        <f>SUM(U51:U56)</f>
        <v>0</v>
      </c>
      <c r="AE50" t="s">
        <v>97</v>
      </c>
    </row>
    <row r="51" spans="1:60" outlineLevel="1" x14ac:dyDescent="0.25">
      <c r="A51" s="216">
        <v>39</v>
      </c>
      <c r="B51" s="222" t="s">
        <v>179</v>
      </c>
      <c r="C51" s="265" t="s">
        <v>180</v>
      </c>
      <c r="D51" s="224" t="s">
        <v>181</v>
      </c>
      <c r="E51" s="230">
        <v>20</v>
      </c>
      <c r="F51" s="232">
        <f>H51+J51</f>
        <v>0</v>
      </c>
      <c r="G51" s="233">
        <f>ROUND(E51*F51,2)</f>
        <v>0</v>
      </c>
      <c r="H51" s="233"/>
      <c r="I51" s="233">
        <f>ROUND(E51*H51,2)</f>
        <v>0</v>
      </c>
      <c r="J51" s="233"/>
      <c r="K51" s="233">
        <f>ROUND(E51*J51,2)</f>
        <v>0</v>
      </c>
      <c r="L51" s="233">
        <v>0</v>
      </c>
      <c r="M51" s="233">
        <f>G51*(1+L51/100)</f>
        <v>0</v>
      </c>
      <c r="N51" s="225">
        <v>0</v>
      </c>
      <c r="O51" s="225">
        <f>ROUND(E51*N51,5)</f>
        <v>0</v>
      </c>
      <c r="P51" s="225">
        <v>0</v>
      </c>
      <c r="Q51" s="225">
        <f>ROUND(E51*P51,5)</f>
        <v>0</v>
      </c>
      <c r="R51" s="225"/>
      <c r="S51" s="225"/>
      <c r="T51" s="226">
        <v>0</v>
      </c>
      <c r="U51" s="225">
        <f>ROUND(E51*T51,2)</f>
        <v>0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101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16">
        <v>40</v>
      </c>
      <c r="B52" s="222" t="s">
        <v>182</v>
      </c>
      <c r="C52" s="265" t="s">
        <v>183</v>
      </c>
      <c r="D52" s="224" t="s">
        <v>184</v>
      </c>
      <c r="E52" s="230">
        <v>1</v>
      </c>
      <c r="F52" s="232">
        <f>H52+J52</f>
        <v>0</v>
      </c>
      <c r="G52" s="233">
        <f>ROUND(E52*F52,2)</f>
        <v>0</v>
      </c>
      <c r="H52" s="233"/>
      <c r="I52" s="233">
        <f>ROUND(E52*H52,2)</f>
        <v>0</v>
      </c>
      <c r="J52" s="233"/>
      <c r="K52" s="233">
        <f>ROUND(E52*J52,2)</f>
        <v>0</v>
      </c>
      <c r="L52" s="233">
        <v>0</v>
      </c>
      <c r="M52" s="233">
        <f>G52*(1+L52/100)</f>
        <v>0</v>
      </c>
      <c r="N52" s="225">
        <v>0</v>
      </c>
      <c r="O52" s="225">
        <f>ROUND(E52*N52,5)</f>
        <v>0</v>
      </c>
      <c r="P52" s="225">
        <v>0</v>
      </c>
      <c r="Q52" s="225">
        <f>ROUND(E52*P52,5)</f>
        <v>0</v>
      </c>
      <c r="R52" s="225"/>
      <c r="S52" s="225"/>
      <c r="T52" s="226">
        <v>0</v>
      </c>
      <c r="U52" s="225">
        <f>ROUND(E52*T52,2)</f>
        <v>0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101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16">
        <v>41</v>
      </c>
      <c r="B53" s="222" t="s">
        <v>185</v>
      </c>
      <c r="C53" s="265" t="s">
        <v>186</v>
      </c>
      <c r="D53" s="224" t="s">
        <v>184</v>
      </c>
      <c r="E53" s="230">
        <v>1</v>
      </c>
      <c r="F53" s="232">
        <f>H53+J53</f>
        <v>0</v>
      </c>
      <c r="G53" s="233">
        <f>ROUND(E53*F53,2)</f>
        <v>0</v>
      </c>
      <c r="H53" s="233"/>
      <c r="I53" s="233">
        <f>ROUND(E53*H53,2)</f>
        <v>0</v>
      </c>
      <c r="J53" s="233"/>
      <c r="K53" s="233">
        <f>ROUND(E53*J53,2)</f>
        <v>0</v>
      </c>
      <c r="L53" s="233">
        <v>0</v>
      </c>
      <c r="M53" s="233">
        <f>G53*(1+L53/100)</f>
        <v>0</v>
      </c>
      <c r="N53" s="225">
        <v>0</v>
      </c>
      <c r="O53" s="225">
        <f>ROUND(E53*N53,5)</f>
        <v>0</v>
      </c>
      <c r="P53" s="225">
        <v>0</v>
      </c>
      <c r="Q53" s="225">
        <f>ROUND(E53*P53,5)</f>
        <v>0</v>
      </c>
      <c r="R53" s="225"/>
      <c r="S53" s="225"/>
      <c r="T53" s="226">
        <v>0</v>
      </c>
      <c r="U53" s="225">
        <f>ROUND(E53*T53,2)</f>
        <v>0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101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5">
      <c r="A54" s="216">
        <v>42</v>
      </c>
      <c r="B54" s="222" t="s">
        <v>187</v>
      </c>
      <c r="C54" s="265" t="s">
        <v>188</v>
      </c>
      <c r="D54" s="224" t="s">
        <v>181</v>
      </c>
      <c r="E54" s="230">
        <v>50</v>
      </c>
      <c r="F54" s="232">
        <f>H54+J54</f>
        <v>0</v>
      </c>
      <c r="G54" s="233">
        <f>ROUND(E54*F54,2)</f>
        <v>0</v>
      </c>
      <c r="H54" s="233"/>
      <c r="I54" s="233">
        <f>ROUND(E54*H54,2)</f>
        <v>0</v>
      </c>
      <c r="J54" s="233"/>
      <c r="K54" s="233">
        <f>ROUND(E54*J54,2)</f>
        <v>0</v>
      </c>
      <c r="L54" s="233">
        <v>0</v>
      </c>
      <c r="M54" s="233">
        <f>G54*(1+L54/100)</f>
        <v>0</v>
      </c>
      <c r="N54" s="225">
        <v>0</v>
      </c>
      <c r="O54" s="225">
        <f>ROUND(E54*N54,5)</f>
        <v>0</v>
      </c>
      <c r="P54" s="225">
        <v>0</v>
      </c>
      <c r="Q54" s="225">
        <f>ROUND(E54*P54,5)</f>
        <v>0</v>
      </c>
      <c r="R54" s="225"/>
      <c r="S54" s="225"/>
      <c r="T54" s="226">
        <v>0</v>
      </c>
      <c r="U54" s="225">
        <f>ROUND(E54*T54,2)</f>
        <v>0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101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5">
      <c r="A55" s="216">
        <v>43</v>
      </c>
      <c r="B55" s="222" t="s">
        <v>189</v>
      </c>
      <c r="C55" s="265" t="s">
        <v>190</v>
      </c>
      <c r="D55" s="224" t="s">
        <v>181</v>
      </c>
      <c r="E55" s="230">
        <v>20</v>
      </c>
      <c r="F55" s="232">
        <f>H55+J55</f>
        <v>0</v>
      </c>
      <c r="G55" s="233">
        <f>ROUND(E55*F55,2)</f>
        <v>0</v>
      </c>
      <c r="H55" s="233"/>
      <c r="I55" s="233">
        <f>ROUND(E55*H55,2)</f>
        <v>0</v>
      </c>
      <c r="J55" s="233"/>
      <c r="K55" s="233">
        <f>ROUND(E55*J55,2)</f>
        <v>0</v>
      </c>
      <c r="L55" s="233">
        <v>0</v>
      </c>
      <c r="M55" s="233">
        <f>G55*(1+L55/100)</f>
        <v>0</v>
      </c>
      <c r="N55" s="225">
        <v>0</v>
      </c>
      <c r="O55" s="225">
        <f>ROUND(E55*N55,5)</f>
        <v>0</v>
      </c>
      <c r="P55" s="225">
        <v>0</v>
      </c>
      <c r="Q55" s="225">
        <f>ROUND(E55*P55,5)</f>
        <v>0</v>
      </c>
      <c r="R55" s="225"/>
      <c r="S55" s="225"/>
      <c r="T55" s="226">
        <v>0</v>
      </c>
      <c r="U55" s="225">
        <f>ROUND(E55*T55,2)</f>
        <v>0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101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5">
      <c r="A56" s="243">
        <v>44</v>
      </c>
      <c r="B56" s="244" t="s">
        <v>191</v>
      </c>
      <c r="C56" s="267" t="s">
        <v>192</v>
      </c>
      <c r="D56" s="245" t="s">
        <v>184</v>
      </c>
      <c r="E56" s="246">
        <v>1</v>
      </c>
      <c r="F56" s="247">
        <f>H56+J56</f>
        <v>0</v>
      </c>
      <c r="G56" s="248">
        <f>ROUND(E56*F56,2)</f>
        <v>0</v>
      </c>
      <c r="H56" s="248"/>
      <c r="I56" s="248">
        <f>ROUND(E56*H56,2)</f>
        <v>0</v>
      </c>
      <c r="J56" s="248"/>
      <c r="K56" s="248">
        <f>ROUND(E56*J56,2)</f>
        <v>0</v>
      </c>
      <c r="L56" s="248">
        <v>0</v>
      </c>
      <c r="M56" s="248">
        <f>G56*(1+L56/100)</f>
        <v>0</v>
      </c>
      <c r="N56" s="249">
        <v>0</v>
      </c>
      <c r="O56" s="249">
        <f>ROUND(E56*N56,5)</f>
        <v>0</v>
      </c>
      <c r="P56" s="249">
        <v>0</v>
      </c>
      <c r="Q56" s="249">
        <f>ROUND(E56*P56,5)</f>
        <v>0</v>
      </c>
      <c r="R56" s="249"/>
      <c r="S56" s="249"/>
      <c r="T56" s="250">
        <v>0</v>
      </c>
      <c r="U56" s="249">
        <f>ROUND(E56*T56,2)</f>
        <v>0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101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5">
      <c r="A57" s="6"/>
      <c r="B57" s="7" t="s">
        <v>193</v>
      </c>
      <c r="C57" s="268" t="s">
        <v>193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12</v>
      </c>
      <c r="AD57">
        <v>21</v>
      </c>
    </row>
    <row r="58" spans="1:60" x14ac:dyDescent="0.25">
      <c r="A58" s="251"/>
      <c r="B58" s="252" t="s">
        <v>28</v>
      </c>
      <c r="C58" s="269" t="s">
        <v>193</v>
      </c>
      <c r="D58" s="253"/>
      <c r="E58" s="253"/>
      <c r="F58" s="253"/>
      <c r="G58" s="264">
        <f>G8+G11+G33+G48+G50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f>SUMIF(L7:L56,AC57,G7:G56)</f>
        <v>0</v>
      </c>
      <c r="AD58">
        <f>SUMIF(L7:L56,AD57,G7:G56)</f>
        <v>0</v>
      </c>
      <c r="AE58" t="s">
        <v>194</v>
      </c>
    </row>
    <row r="59" spans="1:60" x14ac:dyDescent="0.25">
      <c r="A59" s="6"/>
      <c r="B59" s="7" t="s">
        <v>193</v>
      </c>
      <c r="C59" s="268" t="s">
        <v>193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5">
      <c r="A60" s="6"/>
      <c r="B60" s="7" t="s">
        <v>193</v>
      </c>
      <c r="C60" s="268" t="s">
        <v>193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5">
      <c r="A61" s="254" t="s">
        <v>195</v>
      </c>
      <c r="B61" s="254"/>
      <c r="C61" s="270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5">
      <c r="A62" s="255"/>
      <c r="B62" s="256"/>
      <c r="C62" s="271"/>
      <c r="D62" s="256"/>
      <c r="E62" s="256"/>
      <c r="F62" s="256"/>
      <c r="G62" s="257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 t="s">
        <v>196</v>
      </c>
    </row>
    <row r="63" spans="1:60" x14ac:dyDescent="0.25">
      <c r="A63" s="258"/>
      <c r="B63" s="259"/>
      <c r="C63" s="272"/>
      <c r="D63" s="259"/>
      <c r="E63" s="259"/>
      <c r="F63" s="259"/>
      <c r="G63" s="260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258"/>
      <c r="B64" s="259"/>
      <c r="C64" s="272"/>
      <c r="D64" s="259"/>
      <c r="E64" s="259"/>
      <c r="F64" s="259"/>
      <c r="G64" s="260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5">
      <c r="A65" s="258"/>
      <c r="B65" s="259"/>
      <c r="C65" s="272"/>
      <c r="D65" s="259"/>
      <c r="E65" s="259"/>
      <c r="F65" s="259"/>
      <c r="G65" s="260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5">
      <c r="A66" s="261"/>
      <c r="B66" s="262"/>
      <c r="C66" s="273"/>
      <c r="D66" s="262"/>
      <c r="E66" s="262"/>
      <c r="F66" s="262"/>
      <c r="G66" s="263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A67" s="6"/>
      <c r="B67" s="7" t="s">
        <v>193</v>
      </c>
      <c r="C67" s="268" t="s">
        <v>193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5">
      <c r="C68" s="274"/>
      <c r="AE68" t="s">
        <v>197</v>
      </c>
    </row>
  </sheetData>
  <mergeCells count="6">
    <mergeCell ref="A1:G1"/>
    <mergeCell ref="C2:G2"/>
    <mergeCell ref="C3:G3"/>
    <mergeCell ref="C4:G4"/>
    <mergeCell ref="A61:C61"/>
    <mergeCell ref="A62:G66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57549-DE4C-412B-AF8D-CA86DE17754F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Rozpočet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Kadrnožka</dc:creator>
  <cp:lastModifiedBy>Miroslav Kadrnožka</cp:lastModifiedBy>
  <cp:lastPrinted>2014-02-28T09:52:57Z</cp:lastPrinted>
  <dcterms:created xsi:type="dcterms:W3CDTF">2009-04-08T07:15:50Z</dcterms:created>
  <dcterms:modified xsi:type="dcterms:W3CDTF">2025-05-30T09:26:36Z</dcterms:modified>
</cp:coreProperties>
</file>